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wmachinesde-my.sharepoint.com/personal/martin_moosmann_sw-machines_com/Documents/Projekte/Sonderfreigaben/"/>
    </mc:Choice>
  </mc:AlternateContent>
  <xr:revisionPtr revIDLastSave="33" documentId="13_ncr:1_{58272DCB-DC5D-46E4-A8D9-0DDA8016ECD7}" xr6:coauthVersionLast="47" xr6:coauthVersionMax="47" xr10:uidLastSave="{9D480BE9-D154-4859-AA8B-8864E2AC2716}"/>
  <bookViews>
    <workbookView xWindow="-110" yWindow="-110" windowWidth="38620" windowHeight="21100" xr2:uid="{CF7FF4D9-2F7A-46D0-9A79-E829091AD465}"/>
    <workbookView visibility="hidden" xWindow="-110" yWindow="-110" windowWidth="38620" windowHeight="21100" xr2:uid="{FB99C00B-2BE2-4153-AD8F-157D87ACB98C}"/>
  </bookViews>
  <sheets>
    <sheet name="Formular" sheetId="1" r:id="rId1"/>
    <sheet name="Anhang+Dokumentation" sheetId="4" r:id="rId2"/>
    <sheet name="Tabellarische Darstellung" sheetId="2" r:id="rId3"/>
    <sheet name="Dropdown-Inhalte" sheetId="3" r:id="rId4"/>
  </sheets>
  <definedNames>
    <definedName name="_xlnm._FilterDatabase" localSheetId="2" hidden="1">'Tabellarische Darstellung'!$A$2:$B$2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1" l="1"/>
  <c r="A71" i="1"/>
  <c r="A53" i="1"/>
  <c r="M5" i="1"/>
  <c r="A1" i="4"/>
  <c r="B5" i="1" l="1"/>
  <c r="Y5" i="1"/>
  <c r="AM3" i="2"/>
  <c r="A102" i="1"/>
  <c r="A100" i="1"/>
  <c r="AN3" i="2"/>
  <c r="AL3" i="2"/>
  <c r="AK3" i="2"/>
  <c r="AJ3" i="2"/>
  <c r="AI3" i="2"/>
  <c r="AH3" i="2"/>
  <c r="W82" i="1"/>
  <c r="D82" i="1"/>
  <c r="AB3" i="2"/>
  <c r="M3" i="2"/>
  <c r="O20" i="1"/>
  <c r="L3" i="2"/>
  <c r="K3" i="2"/>
  <c r="D20" i="1"/>
  <c r="A10" i="1"/>
  <c r="D18" i="1"/>
  <c r="A9" i="1"/>
  <c r="A16" i="1"/>
  <c r="A7" i="1"/>
  <c r="L21" i="3"/>
  <c r="L20" i="3"/>
  <c r="L19" i="3"/>
  <c r="L18" i="3"/>
  <c r="L17" i="3"/>
  <c r="L16" i="3"/>
  <c r="L15" i="3"/>
  <c r="L14" i="3"/>
  <c r="L13" i="3"/>
  <c r="L12" i="3"/>
  <c r="L11" i="3"/>
  <c r="L10" i="3"/>
  <c r="L9" i="3"/>
  <c r="L8" i="3"/>
  <c r="L7" i="3"/>
  <c r="L6" i="3"/>
  <c r="L5" i="3"/>
  <c r="L4" i="3"/>
  <c r="L3" i="3"/>
  <c r="L2" i="3"/>
  <c r="AG3" i="2"/>
  <c r="AF3" i="2"/>
  <c r="AD3" i="2"/>
  <c r="AC3" i="2"/>
  <c r="Y3" i="2"/>
  <c r="X3" i="2"/>
  <c r="W3" i="2"/>
  <c r="V3" i="2"/>
  <c r="U3" i="2"/>
  <c r="AA3" i="2"/>
  <c r="Z3" i="2"/>
  <c r="A98" i="1"/>
  <c r="O82" i="1"/>
  <c r="A76" i="1"/>
  <c r="A70" i="1"/>
  <c r="A64" i="1"/>
  <c r="A58" i="1"/>
  <c r="A52" i="1"/>
  <c r="A50" i="1"/>
  <c r="A43" i="1"/>
  <c r="A40" i="1"/>
  <c r="T3" i="2"/>
  <c r="S3" i="2"/>
  <c r="R3" i="2"/>
  <c r="Q3" i="2"/>
  <c r="P3" i="2"/>
  <c r="O3" i="2"/>
  <c r="N3" i="2"/>
  <c r="J3" i="2"/>
  <c r="I3" i="2"/>
  <c r="H3" i="2"/>
  <c r="G3" i="2"/>
  <c r="F3" i="2"/>
  <c r="E3" i="2"/>
  <c r="N23" i="1"/>
  <c r="C3" i="2"/>
  <c r="A3" i="2"/>
  <c r="R87" i="1"/>
  <c r="A105" i="1"/>
  <c r="A96" i="1"/>
  <c r="A94" i="1"/>
  <c r="AC91" i="1"/>
  <c r="AA91" i="1"/>
  <c r="A92" i="1"/>
  <c r="A88" i="1"/>
  <c r="R88" i="1"/>
  <c r="A87" i="1"/>
  <c r="A86" i="1"/>
  <c r="A84" i="1"/>
  <c r="J1" i="1"/>
  <c r="AE3" i="2"/>
  <c r="O49" i="1"/>
  <c r="K49" i="1"/>
  <c r="I49" i="1"/>
  <c r="A28" i="1"/>
  <c r="A34" i="1"/>
  <c r="W25" i="1"/>
  <c r="O25" i="1"/>
  <c r="L24" i="1"/>
  <c r="O26" i="1"/>
  <c r="A26" i="1"/>
  <c r="A25" i="1"/>
  <c r="A24" i="1"/>
  <c r="A23" i="1"/>
  <c r="A22" i="1"/>
  <c r="R14" i="1"/>
  <c r="R13" i="1"/>
  <c r="A14" i="1"/>
  <c r="A13" i="1"/>
  <c r="A12" i="1"/>
  <c r="Q9" i="1"/>
  <c r="A8" i="1"/>
  <c r="A82" i="1"/>
  <c r="W88" i="1"/>
  <c r="W87" i="1"/>
  <c r="G88" i="1"/>
  <c r="A1" i="1"/>
  <c r="B3" i="2" l="1"/>
</calcChain>
</file>

<file path=xl/sharedStrings.xml><?xml version="1.0" encoding="utf-8"?>
<sst xmlns="http://schemas.openxmlformats.org/spreadsheetml/2006/main" count="120" uniqueCount="114">
  <si>
    <t>Sprache/Language:</t>
  </si>
  <si>
    <t>Deutsch</t>
  </si>
  <si>
    <t>English</t>
  </si>
  <si>
    <t>Sprache</t>
  </si>
  <si>
    <t>Nr.</t>
  </si>
  <si>
    <t>Datum</t>
  </si>
  <si>
    <t>Ansprechpartner SW</t>
  </si>
  <si>
    <t>Maximilian Heckl</t>
  </si>
  <si>
    <t>Moritz Kopf</t>
  </si>
  <si>
    <t>Andrej Wysotski</t>
  </si>
  <si>
    <t>Armin Deschner</t>
  </si>
  <si>
    <t>Steffen Zey</t>
  </si>
  <si>
    <t>Stefan Burri</t>
  </si>
  <si>
    <t>Abteilung
Ansprechpartner</t>
  </si>
  <si>
    <t>Telefonnummer
Ansprechpartner</t>
  </si>
  <si>
    <t>E-Mail-Adresse
Ansprechpartner</t>
  </si>
  <si>
    <t>Maximilian.Heckl@sw-machines.com</t>
  </si>
  <si>
    <t>Moritz.Kopf@sw-machines.com</t>
  </si>
  <si>
    <t>Andrej.Wysotski@sw-machines.com</t>
  </si>
  <si>
    <t>Armin.Deschner@sw-machines.com</t>
  </si>
  <si>
    <t>Steffen.Zey@sw-machines.com</t>
  </si>
  <si>
    <t>Stefan.Burri@sw-machines.com</t>
  </si>
  <si>
    <t>+49 7402 74-7567</t>
  </si>
  <si>
    <t>+49 7402 74-7724</t>
  </si>
  <si>
    <t>+49 7402 74-7847</t>
  </si>
  <si>
    <t>+49 7402 74-7166</t>
  </si>
  <si>
    <t>+49 7402 74-7456</t>
  </si>
  <si>
    <t>+49 7402 74-7942</t>
  </si>
  <si>
    <t>Ja/Nein</t>
  </si>
  <si>
    <t>x</t>
  </si>
  <si>
    <t>Technischer Einkauf / Technical Purchasing</t>
  </si>
  <si>
    <t>Lieferantenname</t>
  </si>
  <si>
    <t>Antrags-Nr. Lieferant</t>
  </si>
  <si>
    <t>Kundennr. SW beim Lieferant</t>
  </si>
  <si>
    <t>Ansprechpartner</t>
  </si>
  <si>
    <t>Telefonnr. Ansprech-partner</t>
  </si>
  <si>
    <t>Abteilung Ansprech-partner</t>
  </si>
  <si>
    <t>E-Mail Ansprech-partner</t>
  </si>
  <si>
    <t>Art.-Bezeichnung SW</t>
  </si>
  <si>
    <t>Art. Bezeichnung Lieferant</t>
  </si>
  <si>
    <t>Bestell-Nr. SW</t>
  </si>
  <si>
    <t>Bestell-position</t>
  </si>
  <si>
    <t>Bestell-menge</t>
  </si>
  <si>
    <t>Serien-nummer</t>
  </si>
  <si>
    <t>Name Ansprech-partner</t>
  </si>
  <si>
    <t>1. Sollzustand</t>
  </si>
  <si>
    <t>2. Istzustand</t>
  </si>
  <si>
    <t>3. Fehlerkategorie</t>
  </si>
  <si>
    <t>4. Fehlerursache</t>
  </si>
  <si>
    <t>5. Wiederholfehler</t>
  </si>
  <si>
    <t>Vorheriger SFA</t>
  </si>
  <si>
    <t>6. Abstellmaßnahmen</t>
  </si>
  <si>
    <t>7. Ggf. Vorschlag des Lieferanten für Nacharbeit</t>
  </si>
  <si>
    <t>8. Kommentar/Vorschlag SW für Nacharbeit</t>
  </si>
  <si>
    <t>9. Anlagen / Fotos / Messprotokolle / Zeichnungsausschnitte</t>
  </si>
  <si>
    <t>10. Sonstige Hinweise vom Lieferanten an SW:</t>
  </si>
  <si>
    <t>Anprechpartner SW</t>
  </si>
  <si>
    <t>Teile nicht verwendbar</t>
  </si>
  <si>
    <t>Verwendung mit Fehler voraussichtlich möglich</t>
  </si>
  <si>
    <t>Nacharbeit gemäß Vorschlag Lieferant (Annahme mit Vorbehalt)</t>
  </si>
  <si>
    <t>Nacharbeit gemäß Vorschlag von SW</t>
  </si>
  <si>
    <t>Sonstige Hinweise von SW an den Lieferanten</t>
  </si>
  <si>
    <t>Art.-Nr. Lieferant</t>
  </si>
  <si>
    <t>Art.-Nr. SW</t>
  </si>
  <si>
    <t>Fehlerkategorie</t>
  </si>
  <si>
    <t>Fehlerkategorie englisch</t>
  </si>
  <si>
    <t>Rohteilfehler - Lunker, Risse etc.</t>
  </si>
  <si>
    <t>Blank defects - blowholes, cracks etc.</t>
  </si>
  <si>
    <t>Rohteilfehler - Aufmaß zu gering</t>
  </si>
  <si>
    <t>Blank defect - oversize too small</t>
  </si>
  <si>
    <t>Rohteilfehler - Teil verzogen</t>
  </si>
  <si>
    <t>Blank error - part warped</t>
  </si>
  <si>
    <t>Längen-, Breiten-, Höhenmaß fehlerhaft</t>
  </si>
  <si>
    <t>Length, width, height dimension incorrect</t>
  </si>
  <si>
    <t>Bohrung/Gewinde fehlerhaft</t>
  </si>
  <si>
    <t>Bore/thread faulty</t>
  </si>
  <si>
    <t>Bohrbild falsch</t>
  </si>
  <si>
    <t>Drilling pattern incorrect</t>
  </si>
  <si>
    <t>Rattermarken vorhanden</t>
  </si>
  <si>
    <t>Chatter marks present</t>
  </si>
  <si>
    <t>Senkung fehlerhaft</t>
  </si>
  <si>
    <t>Countersinking faulty</t>
  </si>
  <si>
    <t>Rauhtiefe (Ra, Rt, Rz, ...) fehlerhaft</t>
  </si>
  <si>
    <t>sonstige Form- und Lagetoleranzen</t>
  </si>
  <si>
    <t>Other shape and position tolerances</t>
  </si>
  <si>
    <t>Bauteil/ Komponente fehlt</t>
  </si>
  <si>
    <t>Part/component missing</t>
  </si>
  <si>
    <t>Mechanische Beschädigung</t>
  </si>
  <si>
    <t>Mechanical damage</t>
  </si>
  <si>
    <t>falsche Ausführung geliefert</t>
  </si>
  <si>
    <t>Incorrect design supplied</t>
  </si>
  <si>
    <t>Radius fehlerhaft/fehlt</t>
  </si>
  <si>
    <t>Radius faulty/missing</t>
  </si>
  <si>
    <t>Freistich/Nut fehlerhaft</t>
  </si>
  <si>
    <t>Undercut/groove faulty</t>
  </si>
  <si>
    <t>Fase fehlerhaft</t>
  </si>
  <si>
    <t>Chamfer defective</t>
  </si>
  <si>
    <t>Beschichtung/Lackierung fehlerhaft</t>
  </si>
  <si>
    <t>Coating/paint faulty</t>
  </si>
  <si>
    <t>Oberfläche fehlerhaft (Rost/Korrosion/Delle)</t>
  </si>
  <si>
    <t>Surface defective (rust/corrosion/dents)</t>
  </si>
  <si>
    <t>Glüh-/Härtevorgang fehlerhaft</t>
  </si>
  <si>
    <t>Annealing/hardening process faulty</t>
  </si>
  <si>
    <t>Sonstiger Fehler - siehe Beschreibung</t>
  </si>
  <si>
    <t>Other defect - see description</t>
  </si>
  <si>
    <t>Peak to valley depth (Ra, Rt, Rz, ...) incorrect</t>
  </si>
  <si>
    <t>Fehlerkategorie ausgewählte Sprache</t>
  </si>
  <si>
    <t>Lieferant ist Verursacher</t>
  </si>
  <si>
    <t>Rohmateriallieferant ist verursacher</t>
  </si>
  <si>
    <t>Lieferantennr. Vormateriallieferant</t>
  </si>
  <si>
    <t>Lieferantennummer</t>
  </si>
  <si>
    <t>Prüfbericht für Rohteilelieferant erforderlich</t>
  </si>
  <si>
    <t>Prüfbericht für Lieferant erforderlich</t>
  </si>
  <si>
    <t>Sonderfreigaben@sw-machines.com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</si>
</sst>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font>
    <font>
      <b/>
      <sz val="11"/>
      <color theme="1"/>
      <name val="Calibri"/>
      <family val="2"/>
    </font>
    <font>
      <sz val="10"/>
      <color theme="1"/>
      <name val="Calibri"/>
      <family val="2"/>
    </font>
    <font>
      <b/>
      <sz val="10"/>
      <color theme="1"/>
      <name val="Calibri"/>
      <family val="2"/>
    </font>
    <font>
      <u/>
      <sz val="11"/>
      <color theme="10"/>
      <name val="Calibri"/>
      <family val="2"/>
    </font>
    <font>
      <sz val="10"/>
      <color theme="0"/>
      <name val="Calibri"/>
      <family val="2"/>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4"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2" fillId="0" borderId="0" xfId="0" applyFont="1" applyAlignment="1">
      <alignment horizontal="left"/>
    </xf>
    <xf numFmtId="0" fontId="2" fillId="0" borderId="0" xfId="0" applyFont="1" applyAlignment="1"/>
    <xf numFmtId="0" fontId="2" fillId="0" borderId="0" xfId="0" applyFont="1" applyAlignment="1">
      <alignment horizontal="center"/>
    </xf>
    <xf numFmtId="0" fontId="2" fillId="0" borderId="0" xfId="0" applyFont="1" applyAlignment="1">
      <alignment horizontal="right"/>
    </xf>
    <xf numFmtId="0" fontId="0" fillId="0" borderId="0" xfId="0" applyNumberFormat="1"/>
    <xf numFmtId="0" fontId="2" fillId="0" borderId="0" xfId="0" applyFont="1" applyFill="1"/>
    <xf numFmtId="0" fontId="3" fillId="0" borderId="0" xfId="0" applyFont="1"/>
    <xf numFmtId="0" fontId="1" fillId="0" borderId="0" xfId="0" applyFont="1" applyAlignment="1">
      <alignment wrapText="1"/>
    </xf>
    <xf numFmtId="0" fontId="4" fillId="0" borderId="0" xfId="1"/>
    <xf numFmtId="49" fontId="1" fillId="0" borderId="0" xfId="0" applyNumberFormat="1" applyFont="1" applyAlignment="1">
      <alignment wrapText="1"/>
    </xf>
    <xf numFmtId="49" fontId="0" fillId="0" borderId="0" xfId="0" applyNumberFormat="1"/>
    <xf numFmtId="0" fontId="2" fillId="3" borderId="1" xfId="0" applyFont="1" applyFill="1" applyBorder="1" applyAlignment="1" applyProtection="1">
      <alignment horizontal="center" vertical="center"/>
      <protection locked="0"/>
    </xf>
    <xf numFmtId="0" fontId="2" fillId="0" borderId="0" xfId="0" applyFont="1" applyAlignment="1">
      <alignment horizontal="center" vertical="center"/>
    </xf>
    <xf numFmtId="0" fontId="1" fillId="0" borderId="0" xfId="0" applyFont="1" applyAlignment="1">
      <alignment textRotation="45" wrapText="1"/>
    </xf>
    <xf numFmtId="0" fontId="1" fillId="0" borderId="0" xfId="0" applyNumberFormat="1" applyFont="1" applyAlignment="1">
      <alignment textRotation="45" wrapText="1"/>
    </xf>
    <xf numFmtId="0" fontId="0" fillId="0" borderId="0" xfId="0" applyAlignment="1">
      <alignment horizontal="left"/>
    </xf>
    <xf numFmtId="14" fontId="0" fillId="0" borderId="0" xfId="0" applyNumberFormat="1" applyAlignment="1">
      <alignment horizontal="left"/>
    </xf>
    <xf numFmtId="0" fontId="0" fillId="0" borderId="0" xfId="0" applyNumberFormat="1" applyAlignment="1">
      <alignment horizontal="left"/>
    </xf>
    <xf numFmtId="0" fontId="2" fillId="4" borderId="1" xfId="0" applyFont="1" applyFill="1" applyBorder="1" applyAlignment="1" applyProtection="1">
      <alignment horizontal="center" vertical="center"/>
      <protection locked="0"/>
    </xf>
    <xf numFmtId="0" fontId="2" fillId="0" borderId="0" xfId="0" applyFont="1" applyAlignment="1">
      <alignment horizontal="left"/>
    </xf>
    <xf numFmtId="0" fontId="0" fillId="0" borderId="0" xfId="0" applyAlignment="1">
      <alignment horizontal="left" vertical="top"/>
    </xf>
    <xf numFmtId="14" fontId="0" fillId="0" borderId="0" xfId="0" applyNumberFormat="1" applyAlignment="1">
      <alignment horizontal="left" vertical="top"/>
    </xf>
    <xf numFmtId="0" fontId="0" fillId="0" borderId="0" xfId="0" applyNumberFormat="1" applyAlignment="1">
      <alignment horizontal="left" vertical="top"/>
    </xf>
    <xf numFmtId="0" fontId="0" fillId="0" borderId="0" xfId="0" applyAlignment="1">
      <alignment horizontal="left" vertical="top" wrapText="1"/>
    </xf>
    <xf numFmtId="0" fontId="2" fillId="0" borderId="0" xfId="0" applyFont="1" applyAlignment="1">
      <alignment horizontal="center" vertical="top" wrapText="1"/>
    </xf>
    <xf numFmtId="0" fontId="2" fillId="4" borderId="0" xfId="0" applyFont="1" applyFill="1" applyAlignment="1">
      <alignment horizontal="center" vertical="top" wrapText="1"/>
    </xf>
    <xf numFmtId="0" fontId="2" fillId="2" borderId="0" xfId="0" applyFont="1" applyFill="1"/>
    <xf numFmtId="0" fontId="2" fillId="3" borderId="0" xfId="0" applyFont="1" applyFill="1" applyAlignment="1">
      <alignment horizontal="center" vertical="top" wrapText="1"/>
    </xf>
    <xf numFmtId="0" fontId="0" fillId="0" borderId="0" xfId="0" applyProtection="1">
      <protection locked="0"/>
    </xf>
    <xf numFmtId="49" fontId="2" fillId="3" borderId="0" xfId="0" applyNumberFormat="1" applyFont="1" applyFill="1" applyAlignment="1" applyProtection="1">
      <alignment horizontal="left" vertical="top" wrapText="1"/>
      <protection locked="0"/>
    </xf>
    <xf numFmtId="0" fontId="2" fillId="0" borderId="0" xfId="0" applyFont="1" applyAlignment="1" applyProtection="1">
      <alignment horizontal="left"/>
      <protection locked="0"/>
    </xf>
    <xf numFmtId="0" fontId="2" fillId="0" borderId="0" xfId="0" applyFont="1" applyAlignment="1">
      <alignment horizontal="left" vertical="center" shrinkToFit="1"/>
    </xf>
    <xf numFmtId="0" fontId="2" fillId="4" borderId="0" xfId="0" applyNumberFormat="1" applyFont="1" applyFill="1" applyAlignment="1" applyProtection="1">
      <alignment horizontal="left" vertical="top" wrapText="1"/>
      <protection locked="0"/>
    </xf>
    <xf numFmtId="0" fontId="2" fillId="0" borderId="0" xfId="0" applyFont="1" applyFill="1" applyAlignment="1">
      <alignment horizontal="right"/>
    </xf>
    <xf numFmtId="0" fontId="2" fillId="2" borderId="0" xfId="0" applyFont="1" applyFill="1" applyAlignment="1" applyProtection="1">
      <alignment horizontal="left" shrinkToFit="1"/>
      <protection locked="0"/>
    </xf>
    <xf numFmtId="0" fontId="2" fillId="0" borderId="0" xfId="0" applyFont="1" applyFill="1" applyAlignment="1">
      <alignment horizontal="left"/>
    </xf>
    <xf numFmtId="0" fontId="2" fillId="4" borderId="0" xfId="0" applyFont="1" applyFill="1" applyAlignment="1" applyProtection="1">
      <alignment horizontal="left" shrinkToFit="1"/>
      <protection locked="0"/>
    </xf>
    <xf numFmtId="0" fontId="3" fillId="0" borderId="0" xfId="0" applyFont="1" applyAlignment="1">
      <alignment horizontal="left"/>
    </xf>
    <xf numFmtId="0" fontId="2" fillId="0" borderId="0" xfId="0" applyFont="1" applyAlignment="1">
      <alignment horizontal="left"/>
    </xf>
    <xf numFmtId="49" fontId="2" fillId="4" borderId="0" xfId="0" applyNumberFormat="1" applyFont="1" applyFill="1" applyAlignment="1" applyProtection="1">
      <alignment horizontal="left" vertical="top" wrapText="1"/>
      <protection locked="0"/>
    </xf>
    <xf numFmtId="49" fontId="2" fillId="2" borderId="0" xfId="0" applyNumberFormat="1" applyFont="1" applyFill="1" applyAlignment="1" applyProtection="1">
      <alignment horizontal="left" vertical="top" wrapText="1"/>
      <protection locked="0"/>
    </xf>
    <xf numFmtId="0" fontId="2" fillId="3" borderId="0" xfId="0" applyFont="1" applyFill="1" applyAlignment="1" applyProtection="1">
      <alignment horizontal="left" vertical="top" wrapText="1"/>
      <protection locked="0"/>
    </xf>
    <xf numFmtId="14" fontId="2" fillId="0" borderId="0" xfId="0" applyNumberFormat="1" applyFont="1" applyAlignment="1">
      <alignment horizontal="left"/>
    </xf>
    <xf numFmtId="0" fontId="2" fillId="0" borderId="0" xfId="0" applyFont="1" applyFill="1" applyAlignment="1">
      <alignment horizontal="center"/>
    </xf>
    <xf numFmtId="0" fontId="2" fillId="3" borderId="0" xfId="0" applyFont="1" applyFill="1" applyAlignment="1" applyProtection="1">
      <alignment horizontal="left" shrinkToFit="1"/>
      <protection locked="0"/>
    </xf>
    <xf numFmtId="0" fontId="2" fillId="0" borderId="0" xfId="0" applyFont="1" applyAlignment="1">
      <alignment horizontal="right"/>
    </xf>
    <xf numFmtId="0" fontId="2" fillId="0" borderId="0" xfId="0" applyFont="1" applyAlignment="1">
      <alignment horizontal="right" shrinkToFit="1"/>
    </xf>
    <xf numFmtId="0" fontId="2" fillId="0" borderId="0" xfId="0" applyFont="1" applyAlignment="1">
      <alignment horizontal="left" shrinkToFit="1"/>
    </xf>
    <xf numFmtId="0" fontId="2" fillId="0" borderId="2" xfId="0" applyFont="1" applyBorder="1" applyAlignment="1">
      <alignment horizontal="left" shrinkToFit="1"/>
    </xf>
    <xf numFmtId="0" fontId="2" fillId="4" borderId="0" xfId="0" applyFont="1" applyFill="1" applyAlignment="1" applyProtection="1">
      <alignment horizontal="center"/>
      <protection locked="0"/>
    </xf>
    <xf numFmtId="14" fontId="2" fillId="4" borderId="0" xfId="0" applyNumberFormat="1" applyFont="1" applyFill="1" applyAlignment="1" applyProtection="1">
      <alignment horizontal="left"/>
      <protection locked="0"/>
    </xf>
    <xf numFmtId="0" fontId="2" fillId="4" borderId="0" xfId="0" applyFont="1" applyFill="1" applyAlignment="1" applyProtection="1">
      <alignment horizontal="left"/>
      <protection locked="0"/>
    </xf>
    <xf numFmtId="0" fontId="3" fillId="0" borderId="0" xfId="0" applyFont="1" applyAlignment="1">
      <alignment horizontal="center" vertical="top"/>
    </xf>
    <xf numFmtId="0" fontId="5" fillId="0" borderId="0" xfId="0" applyFont="1" applyFill="1" applyAlignment="1">
      <alignment horizontal="left"/>
    </xf>
    <xf numFmtId="0" fontId="2" fillId="2" borderId="0" xfId="0" applyFont="1" applyFill="1" applyAlignment="1" applyProtection="1">
      <alignment horizontal="left"/>
      <protection locked="0"/>
    </xf>
    <xf numFmtId="0" fontId="2" fillId="0" borderId="0" xfId="0" applyFont="1" applyAlignment="1">
      <alignment horizontal="center" shrinkToFit="1"/>
    </xf>
    <xf numFmtId="49" fontId="2" fillId="4" borderId="0" xfId="0" applyNumberFormat="1" applyFont="1" applyFill="1" applyAlignment="1" applyProtection="1">
      <alignment horizontal="left" shrinkToFit="1"/>
      <protection locked="0"/>
    </xf>
    <xf numFmtId="0" fontId="1" fillId="0" borderId="0" xfId="0" applyFont="1" applyAlignment="1">
      <alignment horizontal="center" shrinkToFit="1"/>
    </xf>
    <xf numFmtId="0" fontId="1" fillId="5" borderId="0" xfId="0" applyFont="1" applyFill="1" applyAlignment="1">
      <alignment horizontal="center"/>
    </xf>
    <xf numFmtId="49" fontId="2" fillId="3" borderId="0" xfId="0" applyNumberFormat="1" applyFont="1" applyFill="1" applyAlignment="1" applyProtection="1">
      <alignment horizontal="center"/>
      <protection locked="0"/>
    </xf>
    <xf numFmtId="0" fontId="3" fillId="0" borderId="0" xfId="0" applyFont="1" applyAlignment="1">
      <alignment vertical="top"/>
    </xf>
    <xf numFmtId="0" fontId="3" fillId="0" borderId="0" xfId="0" applyFont="1" applyAlignment="1" applyProtection="1">
      <alignment horizontal="center" vertical="top"/>
      <protection locked="0"/>
    </xf>
  </cellXfs>
  <cellStyles count="2">
    <cellStyle name="Link" xfId="1" builtinId="8"/>
    <cellStyle name="Standard" xfId="0" builtinId="0"/>
  </cellStyles>
  <dxfs count="2">
    <dxf>
      <font>
        <color auto="1"/>
      </font>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Moritz.Kopf@sw-machines.com" TargetMode="External"/><Relationship Id="rId7" Type="http://schemas.openxmlformats.org/officeDocument/2006/relationships/hyperlink" Target="mailto:Stefan.Burri@sw-machines.com" TargetMode="External"/><Relationship Id="rId2" Type="http://schemas.openxmlformats.org/officeDocument/2006/relationships/hyperlink" Target="mailto:Maximilian.Heckl@sw-machines.com" TargetMode="External"/><Relationship Id="rId1" Type="http://schemas.openxmlformats.org/officeDocument/2006/relationships/hyperlink" Target="mailto:Maximilian.Heckl@sw-machines.com" TargetMode="External"/><Relationship Id="rId6" Type="http://schemas.openxmlformats.org/officeDocument/2006/relationships/hyperlink" Target="mailto:Steffen.Zey@sw-machines.com" TargetMode="External"/><Relationship Id="rId5" Type="http://schemas.openxmlformats.org/officeDocument/2006/relationships/hyperlink" Target="mailto:Armin.Deschner@sw-machines.com" TargetMode="External"/><Relationship Id="rId4" Type="http://schemas.openxmlformats.org/officeDocument/2006/relationships/hyperlink" Target="mailto:Andrej.Wysotski@sw-machine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B6F4A-29B4-4A14-8E8A-73FE77BF161C}">
  <dimension ref="A1:AE115"/>
  <sheetViews>
    <sheetView tabSelected="1" zoomScale="160" zoomScaleNormal="160" workbookViewId="0">
      <selection activeCell="D1" sqref="D1:G1"/>
    </sheetView>
    <sheetView tabSelected="1" workbookViewId="1">
      <selection activeCell="D1" sqref="D1:G1"/>
    </sheetView>
  </sheetViews>
  <sheetFormatPr baseColWidth="10" defaultColWidth="2.81640625" defaultRowHeight="13" x14ac:dyDescent="0.3"/>
  <cols>
    <col min="1" max="1" width="2.81640625" style="2" customWidth="1"/>
    <col min="2" max="16384" width="2.81640625" style="2"/>
  </cols>
  <sheetData>
    <row r="1" spans="1:31" x14ac:dyDescent="0.3">
      <c r="A1" s="41" t="str">
        <f>IF($AB$1="Deutsch","Datum:","Date:")</f>
        <v>Datum:</v>
      </c>
      <c r="B1" s="41"/>
      <c r="C1" s="41"/>
      <c r="D1" s="53"/>
      <c r="E1" s="53"/>
      <c r="F1" s="53"/>
      <c r="G1" s="53"/>
      <c r="I1" s="4"/>
      <c r="J1" s="58" t="str">
        <f>IF($AB$1="Deutsch","Sonderfreigabeantrag Nr.:","Special release request no.:")</f>
        <v>Sonderfreigabeantrag Nr.:</v>
      </c>
      <c r="K1" s="58"/>
      <c r="L1" s="58"/>
      <c r="M1" s="58"/>
      <c r="N1" s="58"/>
      <c r="O1" s="58"/>
      <c r="P1" s="58"/>
      <c r="Q1" s="62"/>
      <c r="R1" s="62"/>
      <c r="S1" s="62"/>
      <c r="T1" s="62"/>
      <c r="V1" s="48" t="s">
        <v>0</v>
      </c>
      <c r="W1" s="48"/>
      <c r="X1" s="48"/>
      <c r="Y1" s="48"/>
      <c r="Z1" s="48"/>
      <c r="AA1" s="48"/>
      <c r="AB1" s="52" t="s">
        <v>1</v>
      </c>
      <c r="AC1" s="52"/>
      <c r="AD1" s="52"/>
    </row>
    <row r="3" spans="1:31" x14ac:dyDescent="0.3">
      <c r="A3" s="55" t="str">
        <f>IF($AB$1="Deutsch","Bitte senden Sie das ausgefüllte Dokument an:","Please send the completed form to:")</f>
        <v>Bitte senden Sie das ausgefüllte Dokument an:</v>
      </c>
      <c r="B3" s="55"/>
      <c r="C3" s="55"/>
      <c r="D3" s="55"/>
      <c r="E3" s="55"/>
      <c r="F3" s="55"/>
      <c r="G3" s="55"/>
      <c r="H3" s="55"/>
      <c r="I3" s="55"/>
      <c r="J3" s="55"/>
      <c r="K3" s="55"/>
      <c r="L3" s="55"/>
      <c r="M3" s="55"/>
      <c r="N3" s="64" t="s">
        <v>113</v>
      </c>
      <c r="O3" s="64"/>
      <c r="P3" s="64"/>
      <c r="Q3" s="64"/>
      <c r="R3" s="64"/>
      <c r="S3" s="64"/>
      <c r="T3" s="64"/>
      <c r="U3" s="64"/>
      <c r="V3" s="64"/>
      <c r="W3" s="64"/>
      <c r="X3" s="63"/>
      <c r="Y3" s="63"/>
      <c r="Z3" s="63"/>
      <c r="AA3" s="63"/>
      <c r="AB3" s="63"/>
      <c r="AC3" s="63"/>
      <c r="AD3" s="63"/>
    </row>
    <row r="4" spans="1:31" x14ac:dyDescent="0.3">
      <c r="A4" s="27"/>
      <c r="J4" s="27"/>
      <c r="K4" s="27"/>
      <c r="T4" s="27"/>
      <c r="U4" s="27"/>
      <c r="V4" s="27"/>
      <c r="AD4" s="27"/>
    </row>
    <row r="5" spans="1:31" ht="13" customHeight="1" x14ac:dyDescent="0.3">
      <c r="A5" s="28"/>
      <c r="B5" s="34" t="str">
        <f>IF($AB$1="Deutsch","= vom Lieferanten auszufüllen (Pflichtangabe)","= to be filled by supplier (mandatory)")</f>
        <v>= vom Lieferanten auszufüllen (Pflichtangabe)</v>
      </c>
      <c r="C5" s="34"/>
      <c r="D5" s="34"/>
      <c r="E5" s="34"/>
      <c r="F5" s="34"/>
      <c r="G5" s="34"/>
      <c r="H5" s="34"/>
      <c r="I5" s="34"/>
      <c r="L5" s="29"/>
      <c r="M5" s="34" t="str">
        <f>IF($AB$1="Deutsch","= vom Lieferanten auszufüllen (optional)","= to be filled by supplier (optional)")</f>
        <v>= vom Lieferanten auszufüllen (optional)</v>
      </c>
      <c r="N5" s="34"/>
      <c r="O5" s="34"/>
      <c r="P5" s="34"/>
      <c r="Q5" s="34"/>
      <c r="R5" s="34"/>
      <c r="S5" s="34"/>
      <c r="T5" s="34"/>
      <c r="U5" s="34"/>
      <c r="X5" s="30"/>
      <c r="Y5" s="34" t="str">
        <f>IF($AB$1="Deutsch","= von SW auszufüllen","= to be filled by SW")</f>
        <v>= von SW auszufüllen</v>
      </c>
      <c r="Z5" s="34"/>
      <c r="AA5" s="34"/>
      <c r="AB5" s="34"/>
      <c r="AC5" s="34"/>
      <c r="AD5" s="34"/>
    </row>
    <row r="7" spans="1:31" x14ac:dyDescent="0.3">
      <c r="A7" s="40" t="str">
        <f>IF($AB$1="Deutsch","Lieferantendaten - Antragsteller","Supplier information - form provided by")</f>
        <v>Lieferantendaten - Antragsteller</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row>
    <row r="8" spans="1:31" x14ac:dyDescent="0.3">
      <c r="A8" s="41" t="str">
        <f>IF($AB$1="Deutsch","Lieferantenname:","Supplier name:")</f>
        <v>Lieferantenname:</v>
      </c>
      <c r="B8" s="41"/>
      <c r="C8" s="41"/>
      <c r="D8" s="41"/>
      <c r="E8" s="41"/>
      <c r="F8" s="41"/>
      <c r="G8" s="39"/>
      <c r="H8" s="39"/>
      <c r="I8" s="39"/>
      <c r="J8" s="39"/>
      <c r="K8" s="39"/>
      <c r="L8" s="39"/>
      <c r="M8" s="39"/>
      <c r="N8" s="39"/>
      <c r="O8" s="39"/>
      <c r="P8" s="39"/>
      <c r="Q8" s="39"/>
      <c r="R8" s="39"/>
      <c r="S8" s="39"/>
      <c r="T8" s="39"/>
      <c r="U8" s="39"/>
      <c r="V8" s="39"/>
      <c r="W8" s="39"/>
      <c r="X8" s="39"/>
      <c r="Y8" s="39"/>
      <c r="Z8" s="39"/>
      <c r="AA8" s="39"/>
      <c r="AB8" s="39"/>
      <c r="AC8" s="39"/>
      <c r="AD8" s="39"/>
    </row>
    <row r="9" spans="1:31" x14ac:dyDescent="0.3">
      <c r="A9" s="41" t="str">
        <f>IF($AB$1="Deutsch","Lieferanten-Nr.:","Supplier no.:")</f>
        <v>Lieferanten-Nr.:</v>
      </c>
      <c r="B9" s="41"/>
      <c r="C9" s="41"/>
      <c r="D9" s="41"/>
      <c r="E9" s="41"/>
      <c r="F9" s="41"/>
      <c r="G9" s="39"/>
      <c r="H9" s="39"/>
      <c r="I9" s="39"/>
      <c r="J9" s="39"/>
      <c r="K9" s="39"/>
      <c r="L9" s="39"/>
      <c r="M9" s="39"/>
      <c r="N9" s="39"/>
      <c r="O9" s="39"/>
      <c r="P9" s="39"/>
      <c r="Q9" s="48" t="str">
        <f>IF($AB$1="Deutsch","Kundennr. SW beim Lieferant:","Customer no. SW at supplier:")</f>
        <v>Kundennr. SW beim Lieferant:</v>
      </c>
      <c r="R9" s="48"/>
      <c r="S9" s="48"/>
      <c r="T9" s="48"/>
      <c r="U9" s="48"/>
      <c r="V9" s="48"/>
      <c r="W9" s="48"/>
      <c r="X9" s="48"/>
      <c r="Y9" s="48"/>
      <c r="Z9" s="57"/>
      <c r="AA9" s="57"/>
      <c r="AB9" s="57"/>
      <c r="AC9" s="57"/>
      <c r="AD9" s="57"/>
    </row>
    <row r="10" spans="1:31" x14ac:dyDescent="0.3">
      <c r="A10" s="41" t="str">
        <f>IF($AB$1="Deutsch","Antrags-Nr. Lieferant:","Request no. supplier:")</f>
        <v>Antrags-Nr. Lieferant:</v>
      </c>
      <c r="B10" s="41"/>
      <c r="C10" s="41"/>
      <c r="D10" s="41"/>
      <c r="E10" s="41"/>
      <c r="F10" s="41"/>
      <c r="G10" s="37"/>
      <c r="H10" s="37"/>
      <c r="I10" s="37"/>
      <c r="J10" s="37"/>
      <c r="K10" s="37"/>
      <c r="L10" s="37"/>
      <c r="M10" s="37"/>
      <c r="N10" s="37"/>
      <c r="O10" s="37"/>
      <c r="P10" s="37"/>
    </row>
    <row r="11" spans="1:31" x14ac:dyDescent="0.3">
      <c r="A11" s="22"/>
      <c r="B11" s="22"/>
      <c r="C11" s="22"/>
      <c r="D11" s="22"/>
      <c r="E11" s="22"/>
      <c r="F11" s="22"/>
      <c r="G11" s="22"/>
      <c r="H11" s="22"/>
      <c r="I11" s="22"/>
      <c r="J11" s="22"/>
      <c r="K11" s="22"/>
      <c r="L11" s="22"/>
      <c r="M11" s="22"/>
      <c r="N11" s="22"/>
      <c r="O11" s="22"/>
      <c r="P11" s="22"/>
      <c r="Q11" s="22"/>
      <c r="R11" s="22"/>
      <c r="S11" s="22"/>
    </row>
    <row r="12" spans="1:31" x14ac:dyDescent="0.3">
      <c r="A12" s="40" t="str">
        <f>IF($AB$1="Deutsch","Ansprechpartner Lieferant","Supplier contact person")</f>
        <v>Ansprechpartner Lieferant</v>
      </c>
      <c r="B12" s="40"/>
      <c r="C12" s="40"/>
      <c r="D12" s="40"/>
      <c r="E12" s="40"/>
      <c r="F12" s="40"/>
      <c r="G12" s="40"/>
      <c r="H12" s="40"/>
      <c r="J12" s="3"/>
      <c r="L12" s="3"/>
      <c r="N12" s="3"/>
      <c r="P12" s="3"/>
      <c r="R12" s="3"/>
    </row>
    <row r="13" spans="1:31" x14ac:dyDescent="0.3">
      <c r="A13" s="41" t="str">
        <f>IF($AB$1="Deutsch","Vor- und Nachname:","First and last name:")</f>
        <v>Vor- und Nachname:</v>
      </c>
      <c r="B13" s="41"/>
      <c r="C13" s="41"/>
      <c r="D13" s="41"/>
      <c r="E13" s="41"/>
      <c r="F13" s="41"/>
      <c r="G13" s="39"/>
      <c r="H13" s="39"/>
      <c r="I13" s="39"/>
      <c r="J13" s="39"/>
      <c r="K13" s="39"/>
      <c r="L13" s="39"/>
      <c r="M13" s="39"/>
      <c r="N13" s="39"/>
      <c r="O13" s="39"/>
      <c r="P13" s="39"/>
      <c r="Q13" s="6"/>
      <c r="R13" s="49" t="str">
        <f>IF($AB$1="Deutsch","Telefonnummer:","Telephone number:")</f>
        <v>Telefonnummer:</v>
      </c>
      <c r="S13" s="49"/>
      <c r="T13" s="49"/>
      <c r="U13" s="49"/>
      <c r="V13" s="49"/>
      <c r="W13" s="59"/>
      <c r="X13" s="59"/>
      <c r="Y13" s="59"/>
      <c r="Z13" s="59"/>
      <c r="AA13" s="59"/>
      <c r="AB13" s="59"/>
      <c r="AC13" s="59"/>
      <c r="AD13" s="59"/>
    </row>
    <row r="14" spans="1:31" x14ac:dyDescent="0.3">
      <c r="A14" s="41" t="str">
        <f>IF($AB$1="Deutsch","Abteilung:","Department:")</f>
        <v>Abteilung:</v>
      </c>
      <c r="B14" s="41"/>
      <c r="C14" s="41"/>
      <c r="D14" s="41"/>
      <c r="E14" s="41"/>
      <c r="F14" s="41"/>
      <c r="G14" s="39"/>
      <c r="H14" s="39"/>
      <c r="I14" s="39"/>
      <c r="J14" s="39"/>
      <c r="K14" s="39"/>
      <c r="L14" s="39"/>
      <c r="M14" s="39"/>
      <c r="N14" s="39"/>
      <c r="O14" s="39"/>
      <c r="P14" s="39"/>
      <c r="Q14" s="6"/>
      <c r="R14" s="48" t="str">
        <f>IF($AB$1="Deutsch","E-Mail-Adresse:","e-mail adress:")</f>
        <v>E-Mail-Adresse:</v>
      </c>
      <c r="S14" s="48"/>
      <c r="T14" s="48"/>
      <c r="U14" s="48"/>
      <c r="V14" s="48"/>
      <c r="W14" s="39"/>
      <c r="X14" s="39"/>
      <c r="Y14" s="39"/>
      <c r="Z14" s="39"/>
      <c r="AA14" s="39"/>
      <c r="AB14" s="39"/>
      <c r="AC14" s="39"/>
      <c r="AD14" s="39"/>
    </row>
    <row r="15" spans="1:31" x14ac:dyDescent="0.3">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row>
    <row r="16" spans="1:31" x14ac:dyDescent="0.3">
      <c r="A16" s="40" t="str">
        <f>IF($AB$1="Deutsch","Verursacher","Special release caused by")</f>
        <v>Verursacher</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row>
    <row r="17" spans="1:30" x14ac:dyDescent="0.3">
      <c r="A17" s="22"/>
      <c r="B17" s="22"/>
      <c r="C17" s="22"/>
      <c r="D17" s="22"/>
      <c r="E17" s="22"/>
      <c r="F17" s="22"/>
      <c r="G17" s="22"/>
      <c r="H17" s="22"/>
      <c r="I17" s="22"/>
      <c r="J17" s="22"/>
      <c r="K17" s="22"/>
      <c r="L17" s="22"/>
      <c r="M17" s="22"/>
      <c r="N17" s="22"/>
      <c r="O17" s="22"/>
      <c r="P17" s="22"/>
      <c r="Q17" s="22"/>
      <c r="R17" s="22"/>
      <c r="S17" s="22"/>
      <c r="T17" s="22"/>
      <c r="U17" s="22"/>
      <c r="V17" s="22"/>
    </row>
    <row r="18" spans="1:30" x14ac:dyDescent="0.3">
      <c r="B18" s="21"/>
      <c r="D18" s="41" t="str">
        <f>IF($G$8&lt;&gt;"",IF($AB$1="Deutsch",G8,G8),"")</f>
        <v/>
      </c>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row>
    <row r="19" spans="1:30" x14ac:dyDescent="0.3">
      <c r="A19" s="22"/>
      <c r="B19" s="22"/>
      <c r="C19" s="22"/>
      <c r="D19" s="22"/>
      <c r="E19" s="22"/>
      <c r="F19" s="22"/>
      <c r="G19" s="22"/>
      <c r="H19" s="22"/>
      <c r="I19" s="22"/>
      <c r="J19" s="22"/>
      <c r="K19" s="22"/>
      <c r="L19" s="22"/>
      <c r="M19" s="22"/>
      <c r="S19" s="22"/>
      <c r="T19" s="22"/>
      <c r="U19" s="22"/>
      <c r="V19" s="22"/>
    </row>
    <row r="20" spans="1:30" x14ac:dyDescent="0.3">
      <c r="A20" s="22"/>
      <c r="B20" s="21"/>
      <c r="C20" s="22"/>
      <c r="D20" s="4" t="str">
        <f>IF($AB$1="Deutsch","SW-Vormateriallieferant --&gt; ","SW raw material supplier --&gt;")</f>
        <v xml:space="preserve">SW-Vormateriallieferant --&gt; </v>
      </c>
      <c r="E20" s="4"/>
      <c r="F20" s="4"/>
      <c r="G20" s="4"/>
      <c r="H20" s="4"/>
      <c r="I20" s="4"/>
      <c r="J20" s="4"/>
      <c r="K20" s="4"/>
      <c r="O20" s="41" t="str">
        <f>IF($AB$1="Deutsch","Lieferanten-Nr.:","Supplier-No.:")</f>
        <v>Lieferanten-Nr.:</v>
      </c>
      <c r="P20" s="41"/>
      <c r="Q20" s="41"/>
      <c r="R20" s="41"/>
      <c r="S20" s="41"/>
      <c r="T20" s="39"/>
      <c r="U20" s="39"/>
      <c r="V20" s="39"/>
      <c r="W20" s="39"/>
      <c r="X20" s="39"/>
      <c r="Y20" s="39"/>
      <c r="Z20" s="39"/>
      <c r="AA20" s="39"/>
      <c r="AB20" s="39"/>
      <c r="AC20" s="39"/>
      <c r="AD20" s="39"/>
    </row>
    <row r="21" spans="1:30" x14ac:dyDescent="0.3">
      <c r="A21" s="3"/>
      <c r="B21" s="3"/>
      <c r="C21" s="3"/>
      <c r="F21" s="3"/>
      <c r="H21" s="3"/>
      <c r="J21" s="3"/>
      <c r="L21" s="3"/>
      <c r="N21" s="3"/>
      <c r="P21" s="3"/>
      <c r="R21" s="3"/>
    </row>
    <row r="22" spans="1:30" x14ac:dyDescent="0.3">
      <c r="A22" s="9" t="str">
        <f>IF($AB$1="Deutsch","Artikelbezogene Informationen","Article related information")</f>
        <v>Artikelbezogene Informationen</v>
      </c>
    </row>
    <row r="23" spans="1:30" x14ac:dyDescent="0.3">
      <c r="A23" s="38" t="str">
        <f>IF($AB$1="Deutsch","Artikel-Nr. SW:","Article no. SW:")</f>
        <v>Artikel-Nr. SW:</v>
      </c>
      <c r="B23" s="38"/>
      <c r="C23" s="38"/>
      <c r="D23" s="38"/>
      <c r="E23" s="38"/>
      <c r="F23" s="38"/>
      <c r="G23" s="39"/>
      <c r="H23" s="39"/>
      <c r="I23" s="39"/>
      <c r="J23" s="39"/>
      <c r="L23" s="8"/>
      <c r="M23" s="8"/>
      <c r="N23" s="36" t="str">
        <f>IF($AB$1="Deutsch","Art.-Bezeichnung SW:","SW Article name:")</f>
        <v>Art.-Bezeichnung SW:</v>
      </c>
      <c r="O23" s="36"/>
      <c r="P23" s="36"/>
      <c r="Q23" s="36"/>
      <c r="R23" s="36"/>
      <c r="S23" s="36"/>
      <c r="T23" s="39"/>
      <c r="U23" s="39"/>
      <c r="V23" s="39"/>
      <c r="W23" s="39"/>
      <c r="X23" s="39"/>
      <c r="Y23" s="39"/>
      <c r="Z23" s="39"/>
      <c r="AA23" s="39"/>
      <c r="AB23" s="39"/>
      <c r="AC23" s="39"/>
      <c r="AD23" s="39"/>
    </row>
    <row r="24" spans="1:30" x14ac:dyDescent="0.3">
      <c r="A24" s="38" t="str">
        <f>IF($AB$1="Deutsch","Art.-Nr. Lieferant:","Supplier art. no.:")</f>
        <v>Art.-Nr. Lieferant:</v>
      </c>
      <c r="B24" s="38"/>
      <c r="C24" s="38"/>
      <c r="D24" s="38"/>
      <c r="E24" s="38"/>
      <c r="F24" s="38"/>
      <c r="G24" s="39"/>
      <c r="H24" s="39"/>
      <c r="I24" s="39"/>
      <c r="J24" s="39"/>
      <c r="L24" s="36" t="str">
        <f>IF($AB$1="Deutsch","Art.-Bezeichnung Lieferant:","Supplier article name:")</f>
        <v>Art.-Bezeichnung Lieferant:</v>
      </c>
      <c r="M24" s="36"/>
      <c r="N24" s="36"/>
      <c r="O24" s="36"/>
      <c r="P24" s="36"/>
      <c r="Q24" s="36"/>
      <c r="R24" s="36"/>
      <c r="S24" s="36"/>
      <c r="T24" s="37"/>
      <c r="U24" s="37"/>
      <c r="V24" s="37"/>
      <c r="W24" s="37"/>
      <c r="X24" s="37"/>
      <c r="Y24" s="37"/>
      <c r="Z24" s="37"/>
      <c r="AA24" s="37"/>
      <c r="AB24" s="37"/>
      <c r="AC24" s="37"/>
      <c r="AD24" s="37"/>
    </row>
    <row r="25" spans="1:30" x14ac:dyDescent="0.3">
      <c r="A25" s="38" t="str">
        <f>IF($AB$1="Deutsch","Bestell-Nr. SW:","SW order no.:")</f>
        <v>Bestell-Nr. SW:</v>
      </c>
      <c r="B25" s="38"/>
      <c r="C25" s="38"/>
      <c r="D25" s="38"/>
      <c r="E25" s="38"/>
      <c r="F25" s="38"/>
      <c r="G25" s="39"/>
      <c r="H25" s="39"/>
      <c r="I25" s="39"/>
      <c r="J25" s="39"/>
      <c r="K25" s="8"/>
      <c r="O25" s="36" t="str">
        <f>IF($AB$1="Deutsch","Bestellposition:","Order position:")</f>
        <v>Bestellposition:</v>
      </c>
      <c r="P25" s="36"/>
      <c r="Q25" s="36"/>
      <c r="R25" s="36"/>
      <c r="S25" s="36"/>
      <c r="T25" s="39"/>
      <c r="U25" s="39"/>
      <c r="V25" s="8"/>
      <c r="W25" s="46" t="str">
        <f>IF($AB$1="Deutsch","Bestellmenge:","Order quantity:")</f>
        <v>Bestellmenge:</v>
      </c>
      <c r="X25" s="46"/>
      <c r="Y25" s="46"/>
      <c r="Z25" s="46"/>
      <c r="AA25" s="39"/>
      <c r="AB25" s="39"/>
      <c r="AC25" s="39"/>
      <c r="AD25" s="39"/>
    </row>
    <row r="26" spans="1:30" x14ac:dyDescent="0.3">
      <c r="A26" s="38" t="str">
        <f>IF($AB$1="Deutsch","Serien-Nr.:","Serial no.:")</f>
        <v>Serien-Nr.:</v>
      </c>
      <c r="B26" s="38"/>
      <c r="C26" s="38"/>
      <c r="D26" s="38"/>
      <c r="E26" s="38"/>
      <c r="F26" s="38"/>
      <c r="G26" s="39"/>
      <c r="H26" s="39"/>
      <c r="I26" s="39"/>
      <c r="J26" s="39"/>
      <c r="K26" s="39"/>
      <c r="L26" s="39"/>
      <c r="M26" s="39"/>
      <c r="N26" s="39"/>
      <c r="O26" s="2" t="str">
        <f>IF($AB$1="Deutsch","&lt;-- Pflichtfeld, wenn Seriennummern verwendet werden","&lt;--- Mandatory if serial numbers are used")</f>
        <v>&lt;-- Pflichtfeld, wenn Seriennummern verwendet werden</v>
      </c>
      <c r="Z26" s="8"/>
      <c r="AA26" s="8"/>
      <c r="AB26" s="8"/>
      <c r="AC26" s="8"/>
      <c r="AD26" s="8"/>
    </row>
    <row r="28" spans="1:30" x14ac:dyDescent="0.3">
      <c r="A28" s="2" t="str">
        <f>IF($AB$1="Deutsch","1. Sollzustand","1. Intended state:")</f>
        <v>1. Sollzustand</v>
      </c>
    </row>
    <row r="29" spans="1:30" x14ac:dyDescent="0.3">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row>
    <row r="30" spans="1:30" x14ac:dyDescent="0.3">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row>
    <row r="31" spans="1:30" x14ac:dyDescent="0.3">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row>
    <row r="32" spans="1:30" x14ac:dyDescent="0.3">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row>
    <row r="34" spans="1:30" x14ac:dyDescent="0.3">
      <c r="A34" s="2" t="str">
        <f>IF($AB$1="Deutsch","2. Istzustand (Fehlerbeschreibung/Abweichungsbeschreibung)","2. Actual state (description of error/deviation)")</f>
        <v>2. Istzustand (Fehlerbeschreibung/Abweichungsbeschreibung)</v>
      </c>
    </row>
    <row r="35" spans="1:30" x14ac:dyDescent="0.3">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row>
    <row r="36" spans="1:30" x14ac:dyDescent="0.3">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row>
    <row r="37" spans="1:30" x14ac:dyDescent="0.3">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row>
    <row r="38" spans="1:30" x14ac:dyDescent="0.3">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row>
    <row r="40" spans="1:30" x14ac:dyDescent="0.3">
      <c r="A40" s="2" t="str">
        <f>IF($AB$1="Deutsch","3. Fehlerkategorie (bitte auswählen)","3. Error category (please select)")</f>
        <v>3. Fehlerkategorie (bitte auswählen)</v>
      </c>
    </row>
    <row r="41" spans="1:30" x14ac:dyDescent="0.3">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row>
    <row r="43" spans="1:30" x14ac:dyDescent="0.3">
      <c r="A43" s="2" t="str">
        <f>IF($AB$1="Deutsch","4. Fehlerursache","4. Cause of deviation/error")</f>
        <v>4. Fehlerursache</v>
      </c>
    </row>
    <row r="44" spans="1:30" x14ac:dyDescent="0.3">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row>
    <row r="45" spans="1:30" x14ac:dyDescent="0.3">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row>
    <row r="46" spans="1:30" x14ac:dyDescent="0.3">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row>
    <row r="47" spans="1:30" x14ac:dyDescent="0.3">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row>
    <row r="49" spans="1:30" x14ac:dyDescent="0.3">
      <c r="I49" s="5" t="str">
        <f>IF($AB$1="Deutsch","Ja","Yes")</f>
        <v>Ja</v>
      </c>
      <c r="K49" s="5" t="str">
        <f>IF($AB$1="Deutsch","Nein","No")</f>
        <v>Nein</v>
      </c>
      <c r="O49" s="56" t="str">
        <f>IF($AB$1="Deutsch","Siehe SFA-Nr.:","See special release request no.:")</f>
        <v>Siehe SFA-Nr.:</v>
      </c>
      <c r="P49" s="56"/>
      <c r="Q49" s="56"/>
      <c r="R49" s="56"/>
      <c r="S49" s="56"/>
      <c r="T49" s="56"/>
      <c r="U49" s="56"/>
      <c r="V49" s="56"/>
      <c r="W49" s="56"/>
    </row>
    <row r="50" spans="1:30" x14ac:dyDescent="0.3">
      <c r="A50" s="2" t="str">
        <f>IF($AB$1="Deutsch","5. Wiederholfehler","5. Repetitive error")</f>
        <v>5. Wiederholfehler</v>
      </c>
      <c r="I50" s="21"/>
      <c r="J50" s="15"/>
      <c r="K50" s="21"/>
      <c r="O50" s="33"/>
      <c r="P50" s="33"/>
      <c r="Q50" s="33"/>
      <c r="R50" s="33"/>
      <c r="S50" s="33"/>
      <c r="T50" s="33"/>
      <c r="U50" s="33"/>
      <c r="V50" s="33"/>
      <c r="W50" s="33"/>
    </row>
    <row r="52" spans="1:30" x14ac:dyDescent="0.3">
      <c r="A52" s="2" t="str">
        <f>IF($AB$1="Deutsch","6. Abstellmaßnahmen","6. Corrective action(s)")</f>
        <v>6. Abstellmaßnahmen</v>
      </c>
    </row>
    <row r="53" spans="1:30" x14ac:dyDescent="0.3">
      <c r="A53" s="35" t="str">
        <f>IF(AB1="Deutsch","Bitte erfassen Sie hier die von Ihnen eingeleiteten Abstellmaßnahmen, mit denen der Fehler zukünftig vermieden wird und überschreiben Sie diesen Text. Die Abstellmaßnahme 'Mitarbeiter geschult' kann von uns nicht akzeptiert werden.","Please enter the corrective action you have taken to avoid the error in the future and replace this text. The corrective action 'Employees trained' cannot be accepted by us.")</f>
        <v>Bitte erfassen Sie hier die von Ihnen eingeleiteten Abstellmaßnahmen, mit denen der Fehler zukünftig vermieden wird und überschreiben Sie diesen Text. Die Abstellmaßnahme 'Mitarbeiter geschult' kann von uns nicht akzeptiert werden.</v>
      </c>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row>
    <row r="54" spans="1:30" x14ac:dyDescent="0.3">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row>
    <row r="55" spans="1:30" x14ac:dyDescent="0.3">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row>
    <row r="56" spans="1:30" x14ac:dyDescent="0.3">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row>
    <row r="58" spans="1:30" x14ac:dyDescent="0.3">
      <c r="A58" s="2" t="str">
        <f>IF($AB$1="Deutsch","7. Ggf. Vorschlag des Lieferanten für Nacharbeit","7. Optional: Supplier's proposal for rework")</f>
        <v>7. Ggf. Vorschlag des Lieferanten für Nacharbeit</v>
      </c>
    </row>
    <row r="59" spans="1:30" x14ac:dyDescent="0.3">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row>
    <row r="60" spans="1:30" x14ac:dyDescent="0.3">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row>
    <row r="61" spans="1:30" x14ac:dyDescent="0.3">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row>
    <row r="62" spans="1:30" x14ac:dyDescent="0.3">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row>
    <row r="64" spans="1:30" x14ac:dyDescent="0.3">
      <c r="A64" s="2" t="str">
        <f>IF($AB$1="Deutsch","8. Kommentar/Vorschlag SW für Nacharbeit","8. Comment/proposal SW for rework")</f>
        <v>8. Kommentar/Vorschlag SW für Nacharbeit</v>
      </c>
    </row>
    <row r="65" spans="1:30" x14ac:dyDescent="0.3">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row>
    <row r="66" spans="1:30" x14ac:dyDescent="0.3">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row>
    <row r="67" spans="1:30" x14ac:dyDescent="0.3">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row>
    <row r="68" spans="1:30" x14ac:dyDescent="0.3">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row>
    <row r="70" spans="1:30" x14ac:dyDescent="0.3">
      <c r="A70" s="2" t="str">
        <f>IF($AB$1="Deutsch","9. Anlagen / Fotos / Messprotokolle / Zeichnungsausschnitte","9. Attachments / photos / measurement reports / relevant drawing sections")</f>
        <v>9. Anlagen / Fotos / Messprotokolle / Zeichnungsausschnitte</v>
      </c>
    </row>
    <row r="71" spans="1:30" x14ac:dyDescent="0.3">
      <c r="A71" s="35" t="str">
        <f>IF($AB$1="Deutsch","Falls Sie Anmerkungen zu den Anlagen haben, können Sie diesen Text überschreiben und die Anmerkungen hier erfassen. Bilder und Screenshots können Sie einfach im Reiter Anhnag+Dokumentation einfügen.","If you have any remarks considering the attatchments you can replace this text with your remarks. Pictures and screenshots can be inserted in the tab 'Anhang + Dokumentation' below.")</f>
        <v>Falls Sie Anmerkungen zu den Anlagen haben, können Sie diesen Text überschreiben und die Anmerkungen hier erfassen. Bilder und Screenshots können Sie einfach im Reiter Anhnag+Dokumentation einfügen.</v>
      </c>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row>
    <row r="72" spans="1:30" x14ac:dyDescent="0.3">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row>
    <row r="73" spans="1:30" x14ac:dyDescent="0.3">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row>
    <row r="74" spans="1:30" x14ac:dyDescent="0.3">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row>
    <row r="76" spans="1:30" x14ac:dyDescent="0.3">
      <c r="A76" s="2" t="str">
        <f>IF($AB$1="Deutsch","10. Sonstige Hinweise vom Lieferanten an SW:","10. Optional: Further remarks from supplier for SW:")</f>
        <v>10. Sonstige Hinweise vom Lieferanten an SW:</v>
      </c>
    </row>
    <row r="77" spans="1:30" x14ac:dyDescent="0.3">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row>
    <row r="78" spans="1:30" x14ac:dyDescent="0.3">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row>
    <row r="79" spans="1:30" x14ac:dyDescent="0.3">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row>
    <row r="80" spans="1:30" x14ac:dyDescent="0.3">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row>
    <row r="82" spans="1:30" x14ac:dyDescent="0.3">
      <c r="A82" s="41" t="str">
        <f>IF($AB$1="Deutsch","Datum:","Date:")</f>
        <v>Datum:</v>
      </c>
      <c r="B82" s="41"/>
      <c r="C82" s="41"/>
      <c r="D82" s="45" t="str">
        <f>IF(D1&lt;&gt;"",D1,"")</f>
        <v/>
      </c>
      <c r="E82" s="41"/>
      <c r="F82" s="41"/>
      <c r="G82" s="41"/>
      <c r="I82" s="4"/>
      <c r="O82" s="48" t="str">
        <f>IF($AB$1="Deutsch","Sonderfreigabeantrag Nr.:","Special release request no.:")</f>
        <v>Sonderfreigabeantrag Nr.:</v>
      </c>
      <c r="P82" s="48"/>
      <c r="Q82" s="48"/>
      <c r="R82" s="48"/>
      <c r="S82" s="48"/>
      <c r="T82" s="48"/>
      <c r="U82" s="48"/>
      <c r="V82" s="48"/>
      <c r="W82" s="46" t="str">
        <f>IF(Q1&lt;&gt;"",Q1,"")</f>
        <v/>
      </c>
      <c r="X82" s="46"/>
      <c r="Y82" s="46"/>
      <c r="Z82" s="46"/>
    </row>
    <row r="84" spans="1:30" x14ac:dyDescent="0.3">
      <c r="A84" s="9" t="str">
        <f>IF($AB$1="Deutsch","Entscheidung Schwäbische Werkzeugmaschinen GmbH (SW)","Decision of Schwäbische Werkzeugmaschinen GmbH (SW)")</f>
        <v>Entscheidung Schwäbische Werkzeugmaschinen GmbH (SW)</v>
      </c>
    </row>
    <row r="86" spans="1:30" x14ac:dyDescent="0.3">
      <c r="A86" s="40" t="str">
        <f>IF($AB$1="Deutsch","Ansprechpartner SW:","Contact person SW:")</f>
        <v>Ansprechpartner SW:</v>
      </c>
      <c r="B86" s="40"/>
      <c r="C86" s="40"/>
      <c r="D86" s="40"/>
      <c r="E86" s="40"/>
      <c r="F86" s="40"/>
      <c r="G86" s="40"/>
      <c r="H86" s="3"/>
      <c r="J86" s="3"/>
      <c r="L86" s="3"/>
      <c r="N86" s="3"/>
      <c r="P86" s="3"/>
      <c r="R86" s="3"/>
    </row>
    <row r="87" spans="1:30" x14ac:dyDescent="0.3">
      <c r="A87" s="41" t="str">
        <f>IF($AB$1="Deutsch","Name:","Name:")</f>
        <v>Name:</v>
      </c>
      <c r="B87" s="41"/>
      <c r="C87" s="41"/>
      <c r="D87" s="41"/>
      <c r="E87" s="41"/>
      <c r="F87" s="41"/>
      <c r="G87" s="47"/>
      <c r="H87" s="47"/>
      <c r="I87" s="47"/>
      <c r="J87" s="47"/>
      <c r="K87" s="47"/>
      <c r="L87" s="47"/>
      <c r="M87" s="47"/>
      <c r="N87" s="47"/>
      <c r="O87" s="47"/>
      <c r="P87" s="47"/>
      <c r="Q87" s="6"/>
      <c r="R87" s="49" t="str">
        <f>IF($AB$1="Deutsch","Telefonnummer:","Telephone number:")</f>
        <v>Telefonnummer:</v>
      </c>
      <c r="S87" s="49"/>
      <c r="T87" s="49"/>
      <c r="U87" s="49"/>
      <c r="V87" s="49"/>
      <c r="W87" s="47" t="str">
        <f>IF(G87&lt;&gt;"",VLOOKUP($G$87,'Dropdown-Inhalte'!C:F,3,FALSE),"")</f>
        <v/>
      </c>
      <c r="X87" s="47"/>
      <c r="Y87" s="47"/>
      <c r="Z87" s="47"/>
      <c r="AA87" s="47"/>
      <c r="AB87" s="47"/>
      <c r="AC87" s="47"/>
      <c r="AD87" s="47"/>
    </row>
    <row r="88" spans="1:30" x14ac:dyDescent="0.3">
      <c r="A88" s="41" t="str">
        <f>IF($AB$1="Deutsch","Abteilung:","Department:")</f>
        <v>Abteilung:</v>
      </c>
      <c r="B88" s="41"/>
      <c r="C88" s="41"/>
      <c r="D88" s="41"/>
      <c r="E88" s="41"/>
      <c r="F88" s="41"/>
      <c r="G88" s="47" t="str">
        <f>IF(G87&lt;&gt;"",VLOOKUP($G$87,'Dropdown-Inhalte'!C:F,2,FALSE),"")</f>
        <v/>
      </c>
      <c r="H88" s="47"/>
      <c r="I88" s="47"/>
      <c r="J88" s="47"/>
      <c r="K88" s="47"/>
      <c r="L88" s="47"/>
      <c r="M88" s="47"/>
      <c r="N88" s="47"/>
      <c r="O88" s="47"/>
      <c r="P88" s="47"/>
      <c r="Q88" s="6"/>
      <c r="R88" s="48" t="str">
        <f>IF($AB$1="Deutsch","E-Mail-Adresse:","e-mail adress:")</f>
        <v>E-Mail-Adresse:</v>
      </c>
      <c r="S88" s="48"/>
      <c r="T88" s="48"/>
      <c r="U88" s="48"/>
      <c r="V88" s="48"/>
      <c r="W88" s="47" t="str">
        <f>IF(G87&lt;&gt;"",VLOOKUP($G$87,'Dropdown-Inhalte'!C:F,4,FALSE),"")</f>
        <v/>
      </c>
      <c r="X88" s="47"/>
      <c r="Y88" s="47"/>
      <c r="Z88" s="47"/>
      <c r="AA88" s="47"/>
      <c r="AB88" s="47"/>
      <c r="AC88" s="47"/>
      <c r="AD88" s="47"/>
    </row>
    <row r="91" spans="1:30" x14ac:dyDescent="0.3">
      <c r="Z91" s="5"/>
      <c r="AA91" s="5" t="str">
        <f>IF($AB$1="Deutsch","Ja","Yes")</f>
        <v>Ja</v>
      </c>
      <c r="AC91" s="5" t="str">
        <f>IF($AB$1="Deutsch","Nein","No")</f>
        <v>Nein</v>
      </c>
    </row>
    <row r="92" spans="1:30" x14ac:dyDescent="0.3">
      <c r="A92" s="2" t="str">
        <f>IF($AB$1="Deutsch","Teile nicht Verwendbar (Ausschuss) - Neufertigung erforderlich","Parts cannot be used - new parts have to be made")</f>
        <v>Teile nicht Verwendbar (Ausschuss) - Neufertigung erforderlich</v>
      </c>
      <c r="AA92" s="14"/>
      <c r="AC92" s="14"/>
    </row>
    <row r="94" spans="1:30" x14ac:dyDescent="0.3">
      <c r="A94" s="2" t="str">
        <f>IF($AB$1="Deutsch","Verwendung mit Fehler voraussichtlich möglich (Annahme mit Vorbehalt)","Parts can probably be used (released under condition of final usability)")</f>
        <v>Verwendung mit Fehler voraussichtlich möglich (Annahme mit Vorbehalt)</v>
      </c>
      <c r="AA94" s="14"/>
      <c r="AC94" s="14"/>
    </row>
    <row r="96" spans="1:30" x14ac:dyDescent="0.3">
      <c r="A96" s="2" t="str">
        <f>IF($AB$1="Deutsch","Nacharbeit gemäß Vorschlag Lieferant (Annahme mit Vorbehalt)","Rework as suggested by supplier (released under condition of final usability)")</f>
        <v>Nacharbeit gemäß Vorschlag Lieferant (Annahme mit Vorbehalt)</v>
      </c>
      <c r="AA96" s="14"/>
      <c r="AC96" s="14"/>
    </row>
    <row r="98" spans="1:30" x14ac:dyDescent="0.3">
      <c r="A98" s="2" t="str">
        <f>IF($AB$1="Deutsch","Nacharbeit gemäß Vorschlag von SW","Rework according to SW proposal required")</f>
        <v>Nacharbeit gemäß Vorschlag von SW</v>
      </c>
      <c r="AA98" s="14"/>
      <c r="AC98" s="14"/>
    </row>
    <row r="100" spans="1:30" x14ac:dyDescent="0.3">
      <c r="A100" s="2" t="str">
        <f>IF($AB$1="Deutsch","Prüfbericht muss für den Lieferanten erstellt werden (Lieferant ist Verursacher)","Quality claim has to be made for supplier (supplier caused claim)")</f>
        <v>Prüfbericht muss für den Lieferanten erstellt werden (Lieferant ist Verursacher)</v>
      </c>
      <c r="AA100" s="14"/>
      <c r="AC100" s="14"/>
    </row>
    <row r="102" spans="1:30" x14ac:dyDescent="0.3">
      <c r="A102" s="50" t="str">
        <f>IF($AB$1="Deutsch","Prüfbericht muss für den Rohteilelieferanten erstellt werden (Rohteilelieferant ist Verursacher)","Quality claim has to be made for sub supplier (sub supplier caused claim)")</f>
        <v>Prüfbericht muss für den Rohteilelieferanten erstellt werden (Rohteilelieferant ist Verursacher)</v>
      </c>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1"/>
      <c r="AA102" s="14"/>
      <c r="AC102" s="14"/>
    </row>
    <row r="105" spans="1:30" x14ac:dyDescent="0.3">
      <c r="A105" s="2" t="str">
        <f>IF($AB$1="Deutsch","Sonstige Hinweise von SW an den Lieferanten:","Further remarks from SW for supplier:")</f>
        <v>Sonstige Hinweise von SW an den Lieferanten:</v>
      </c>
    </row>
    <row r="106" spans="1:30" x14ac:dyDescent="0.3">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row>
    <row r="107" spans="1:30" x14ac:dyDescent="0.3">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row>
    <row r="108" spans="1:30" x14ac:dyDescent="0.3">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row>
    <row r="109" spans="1:30" x14ac:dyDescent="0.3">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row>
    <row r="110" spans="1:30" x14ac:dyDescent="0.3">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row>
    <row r="111" spans="1:30" x14ac:dyDescent="0.3">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row>
    <row r="112" spans="1:30" x14ac:dyDescent="0.3">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row>
    <row r="113" spans="1:30" x14ac:dyDescent="0.3">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row>
    <row r="114" spans="1:30" x14ac:dyDescent="0.3">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row>
    <row r="115" spans="1:30" x14ac:dyDescent="0.3">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row>
  </sheetData>
  <sheetProtection sheet="1" formatCells="0" selectLockedCells="1"/>
  <mergeCells count="75">
    <mergeCell ref="A3:M3"/>
    <mergeCell ref="N3:W3"/>
    <mergeCell ref="O82:V82"/>
    <mergeCell ref="Y5:AD5"/>
    <mergeCell ref="Q9:Y9"/>
    <mergeCell ref="R13:V13"/>
    <mergeCell ref="R14:V14"/>
    <mergeCell ref="W13:AD13"/>
    <mergeCell ref="W14:AD14"/>
    <mergeCell ref="A1:C1"/>
    <mergeCell ref="O49:W49"/>
    <mergeCell ref="A77:AD80"/>
    <mergeCell ref="G9:P9"/>
    <mergeCell ref="G10:P10"/>
    <mergeCell ref="G8:AD8"/>
    <mergeCell ref="Z9:AD9"/>
    <mergeCell ref="A23:F23"/>
    <mergeCell ref="Q1:T1"/>
    <mergeCell ref="J1:P1"/>
    <mergeCell ref="T25:U25"/>
    <mergeCell ref="W25:Z25"/>
    <mergeCell ref="AA25:AD25"/>
    <mergeCell ref="G23:J23"/>
    <mergeCell ref="O25:S25"/>
    <mergeCell ref="A7:AD7"/>
    <mergeCell ref="AB1:AD1"/>
    <mergeCell ref="D1:G1"/>
    <mergeCell ref="A41:AD41"/>
    <mergeCell ref="V1:AA1"/>
    <mergeCell ref="N23:S23"/>
    <mergeCell ref="A14:F14"/>
    <mergeCell ref="G14:P14"/>
    <mergeCell ref="T23:AD23"/>
    <mergeCell ref="A13:F13"/>
    <mergeCell ref="G13:P13"/>
    <mergeCell ref="A10:F10"/>
    <mergeCell ref="A9:F9"/>
    <mergeCell ref="A8:F8"/>
    <mergeCell ref="A12:H12"/>
    <mergeCell ref="G24:J24"/>
    <mergeCell ref="A106:AD115"/>
    <mergeCell ref="A82:C82"/>
    <mergeCell ref="D82:G82"/>
    <mergeCell ref="W82:Z82"/>
    <mergeCell ref="A88:F88"/>
    <mergeCell ref="G88:P88"/>
    <mergeCell ref="R88:V88"/>
    <mergeCell ref="R87:V87"/>
    <mergeCell ref="W87:AD87"/>
    <mergeCell ref="W88:AD88"/>
    <mergeCell ref="G87:P87"/>
    <mergeCell ref="A102:Z102"/>
    <mergeCell ref="A87:F87"/>
    <mergeCell ref="A86:G86"/>
    <mergeCell ref="A29:AD32"/>
    <mergeCell ref="A35:AD38"/>
    <mergeCell ref="A44:AD47"/>
    <mergeCell ref="A53:AD56"/>
    <mergeCell ref="A59:AD62"/>
    <mergeCell ref="A65:AD68"/>
    <mergeCell ref="O50:W50"/>
    <mergeCell ref="B5:I5"/>
    <mergeCell ref="M5:U5"/>
    <mergeCell ref="A71:AD74"/>
    <mergeCell ref="L24:S24"/>
    <mergeCell ref="T24:AD24"/>
    <mergeCell ref="A26:F26"/>
    <mergeCell ref="A24:F24"/>
    <mergeCell ref="A25:F25"/>
    <mergeCell ref="G25:J25"/>
    <mergeCell ref="G26:N26"/>
    <mergeCell ref="A16:AD16"/>
    <mergeCell ref="D18:AD18"/>
    <mergeCell ref="O20:S20"/>
    <mergeCell ref="T20:AD20"/>
  </mergeCells>
  <conditionalFormatting sqref="O50:W50">
    <cfRule type="expression" dxfId="1" priority="2">
      <formula>$I$50="x"</formula>
    </cfRule>
  </conditionalFormatting>
  <conditionalFormatting sqref="O49">
    <cfRule type="expression" dxfId="0" priority="1">
      <formula>$I$50="x"</formula>
    </cfRule>
  </conditionalFormatting>
  <pageMargins left="0.70866141732283472" right="0.70866141732283472" top="1.1811023622047245" bottom="0.78740157480314965" header="0.31496062992125984" footer="0.31496062992125984"/>
  <pageSetup paperSize="9" scale="91" orientation="portrait" verticalDpi="0" r:id="rId1"/>
  <headerFooter>
    <oddHeader>&amp;L&amp;"Calibri,Fett"&amp;14Sonderfreigabeantrag
Request for Special Release&amp;R&amp;G</oddHeader>
    <oddFooter>&amp;L&amp;8Formularstand: 25.03.2024&amp;C&amp;6&amp;F&amp;R&amp;8&amp;P/&amp;N</oddFooter>
  </headerFooter>
  <rowBreaks count="1" manualBreakCount="1">
    <brk id="57" max="16383" man="1"/>
  </rowBreaks>
  <legacyDrawingHF r:id="rId2"/>
  <extLst>
    <ext xmlns:x14="http://schemas.microsoft.com/office/spreadsheetml/2009/9/main" uri="{CCE6A557-97BC-4b89-ADB6-D9C93CAAB3DF}">
      <x14:dataValidations xmlns:xm="http://schemas.microsoft.com/office/excel/2006/main" count="5">
        <x14:dataValidation type="list" allowBlank="1" showInputMessage="1" showErrorMessage="1" xr:uid="{E38C3CAD-FC78-44FD-8E62-48AA627BB4B7}">
          <x14:formula1>
            <xm:f>'Dropdown-Inhalte'!$A$2:$A$3</xm:f>
          </x14:formula1>
          <xm:sqref>AB1:AD1</xm:sqref>
        </x14:dataValidation>
        <x14:dataValidation type="list" allowBlank="1" showInputMessage="1" showErrorMessage="1" xr:uid="{1E737BF5-584A-4671-B0EF-6B3AB6BF0500}">
          <x14:formula1>
            <xm:f>'Dropdown-Inhalte'!$H$2:$H$4</xm:f>
          </x14:formula1>
          <xm:sqref>AA92 AC92 AA94 AC94 AA96 AC96 AA98 AC98 AA102 AA100 AC100 AC102</xm:sqref>
        </x14:dataValidation>
        <x14:dataValidation type="list" allowBlank="1" showInputMessage="1" showErrorMessage="1" xr:uid="{401C0947-2368-4CDB-91F3-9F2257004F97}">
          <x14:formula1>
            <xm:f>'Dropdown-Inhalte'!$H$2:$H$3</xm:f>
          </x14:formula1>
          <xm:sqref>I50 K50 B18 B20</xm:sqref>
        </x14:dataValidation>
        <x14:dataValidation type="list" allowBlank="1" showInputMessage="1" showErrorMessage="1" xr:uid="{C54345F6-E22B-4D2F-9CFF-3373F4F6F0FF}">
          <x14:formula1>
            <xm:f>'Dropdown-Inhalte'!$L$2:$L$21</xm:f>
          </x14:formula1>
          <xm:sqref>A41:AD41</xm:sqref>
        </x14:dataValidation>
        <x14:dataValidation type="list" allowBlank="1" showInputMessage="1" showErrorMessage="1" xr:uid="{2C0E9ACB-5E3E-4FFA-A9F6-FD3F74679DDE}">
          <x14:formula1>
            <xm:f>'Dropdown-Inhalte'!C2:C7</xm:f>
          </x14:formula1>
          <xm:sqref>G87:P87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CC72D-96F5-46E7-AFCF-368A05C24CC3}">
  <dimension ref="A1:G1"/>
  <sheetViews>
    <sheetView workbookViewId="0">
      <selection activeCell="A2" sqref="A2"/>
    </sheetView>
    <sheetView workbookViewId="1"/>
  </sheetViews>
  <sheetFormatPr baseColWidth="10" defaultRowHeight="14.5" x14ac:dyDescent="0.35"/>
  <cols>
    <col min="1" max="16384" width="10.90625" style="31"/>
  </cols>
  <sheetData>
    <row r="1" spans="1:7" x14ac:dyDescent="0.35">
      <c r="A1" s="60" t="str">
        <f>IF($AB$1="Deutsch","Auf dieser Seite können Sie Bilder und Sonstige Dokumentation (z.B. Screenshots) einfügen.","On this page you can insert pictures and other documetation (e.g. screeshots)")</f>
        <v>On this page you can insert pictures and other documetation (e.g. screeshots)</v>
      </c>
      <c r="B1" s="60"/>
      <c r="C1" s="60"/>
      <c r="D1" s="60"/>
      <c r="E1" s="60"/>
      <c r="F1" s="60"/>
      <c r="G1" s="60"/>
    </row>
  </sheetData>
  <sheetProtection sheet="1" scenarios="1" formatCells="0" formatColumns="0" formatRows="0" insertColumns="0" insertRows="0" insertHyperlinks="0" deleteColumns="0" deleteRows="0" selectLockedCells="1" sort="0" autoFilter="0" pivotTables="0"/>
  <mergeCells count="1">
    <mergeCell ref="A1:G1"/>
  </mergeCells>
  <pageMargins left="0.70866141732283472" right="0.70866141732283472" top="0.78740157480314965" bottom="0.78740157480314965" header="0.31496062992125984" footer="0.31496062992125984"/>
  <pageSetup paperSize="9" orientation="portrait" verticalDpi="0" r:id="rId1"/>
  <headerFooter>
    <oddHeader>&amp;L&amp;"Calibri,Fett"&amp;14Sonderfreigabeantrag / Request for Special Release</oddHeader>
    <oddFooter>&amp;L&amp;8Formularstand: 
12.03.2024&amp;C&amp;8&amp;F&amp;R&amp;8&amp;P/&amp;N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6B4E8-5C15-4909-9EEF-0677F89E7B8C}">
  <dimension ref="A1:AN4"/>
  <sheetViews>
    <sheetView workbookViewId="0">
      <selection activeCell="A3" sqref="A3"/>
    </sheetView>
    <sheetView topLeftCell="A2" workbookViewId="1">
      <selection activeCell="C3" sqref="C3"/>
    </sheetView>
  </sheetViews>
  <sheetFormatPr baseColWidth="10" defaultColWidth="30.7265625" defaultRowHeight="14.5" x14ac:dyDescent="0.35"/>
  <cols>
    <col min="1" max="1" width="10.26953125" style="18" bestFit="1" customWidth="1"/>
    <col min="2" max="2" width="10.1796875" style="18" bestFit="1" customWidth="1"/>
    <col min="3" max="3" width="19.7265625" style="18" bestFit="1" customWidth="1"/>
    <col min="4" max="4" width="16.453125" style="20" bestFit="1" customWidth="1"/>
    <col min="5" max="5" width="19.7265625" style="18" bestFit="1" customWidth="1"/>
    <col min="6" max="6" width="27.54296875" style="18" bestFit="1" customWidth="1"/>
    <col min="7" max="7" width="22.54296875" style="18" bestFit="1" customWidth="1"/>
    <col min="8" max="8" width="26" style="18" bestFit="1" customWidth="1"/>
    <col min="9" max="9" width="26.7265625" style="18" bestFit="1" customWidth="1"/>
    <col min="10" max="10" width="23" style="18" bestFit="1" customWidth="1"/>
    <col min="11" max="13" width="23" style="18" customWidth="1"/>
    <col min="14" max="14" width="7.7265625" style="18" bestFit="1" customWidth="1"/>
    <col min="15" max="15" width="19.81640625" style="18" bestFit="1" customWidth="1"/>
    <col min="16" max="16" width="9" style="18" bestFit="1" customWidth="1"/>
    <col min="17" max="17" width="24.7265625" style="18" bestFit="1" customWidth="1"/>
    <col min="18" max="18" width="14" style="18" bestFit="1" customWidth="1"/>
    <col min="19" max="19" width="15.1796875" style="18" bestFit="1" customWidth="1"/>
    <col min="20" max="20" width="14" style="18" bestFit="1" customWidth="1"/>
    <col min="21" max="21" width="15" style="18" bestFit="1" customWidth="1"/>
    <col min="22" max="25" width="60.7265625" style="18" customWidth="1"/>
    <col min="26" max="26" width="15" style="18" bestFit="1" customWidth="1"/>
    <col min="27" max="27" width="12.453125" style="18" bestFit="1" customWidth="1"/>
    <col min="28" max="32" width="60.7265625" style="18" customWidth="1"/>
    <col min="33" max="33" width="18.54296875" style="18" bestFit="1" customWidth="1"/>
    <col min="34" max="34" width="21.7265625" style="18" bestFit="1" customWidth="1"/>
    <col min="35" max="35" width="22.26953125" style="18" bestFit="1" customWidth="1"/>
    <col min="36" max="36" width="26.54296875" style="18" bestFit="1" customWidth="1"/>
    <col min="37" max="37" width="30.26953125" style="18" bestFit="1" customWidth="1"/>
    <col min="38" max="38" width="22.26953125" style="18" bestFit="1" customWidth="1"/>
    <col min="39" max="39" width="22.26953125" style="18" customWidth="1"/>
    <col min="40" max="40" width="27.453125" style="18" bestFit="1" customWidth="1"/>
    <col min="41" max="16384" width="30.7265625" style="18"/>
  </cols>
  <sheetData>
    <row r="1" spans="1:40" customFormat="1" x14ac:dyDescent="0.35">
      <c r="D1" s="7"/>
      <c r="G1" s="61" t="s">
        <v>34</v>
      </c>
      <c r="H1" s="61"/>
      <c r="I1" s="61"/>
      <c r="J1" s="61"/>
    </row>
    <row r="2" spans="1:40" s="16" customFormat="1" ht="148.5" customHeight="1" x14ac:dyDescent="0.35">
      <c r="A2" s="16" t="s">
        <v>4</v>
      </c>
      <c r="B2" s="16" t="s">
        <v>5</v>
      </c>
      <c r="C2" s="17" t="s">
        <v>110</v>
      </c>
      <c r="D2" s="17" t="s">
        <v>31</v>
      </c>
      <c r="E2" s="16" t="s">
        <v>32</v>
      </c>
      <c r="F2" s="16" t="s">
        <v>33</v>
      </c>
      <c r="G2" s="16" t="s">
        <v>44</v>
      </c>
      <c r="H2" s="16" t="s">
        <v>36</v>
      </c>
      <c r="I2" s="16" t="s">
        <v>35</v>
      </c>
      <c r="J2" s="16" t="s">
        <v>37</v>
      </c>
      <c r="K2" s="16" t="s">
        <v>107</v>
      </c>
      <c r="L2" s="16" t="s">
        <v>108</v>
      </c>
      <c r="M2" s="16" t="s">
        <v>109</v>
      </c>
      <c r="N2" s="16" t="s">
        <v>63</v>
      </c>
      <c r="O2" s="16" t="s">
        <v>38</v>
      </c>
      <c r="P2" s="16" t="s">
        <v>62</v>
      </c>
      <c r="Q2" s="16" t="s">
        <v>39</v>
      </c>
      <c r="R2" s="16" t="s">
        <v>40</v>
      </c>
      <c r="S2" s="16" t="s">
        <v>41</v>
      </c>
      <c r="T2" s="16" t="s">
        <v>42</v>
      </c>
      <c r="U2" s="16" t="s">
        <v>43</v>
      </c>
      <c r="V2" s="16" t="s">
        <v>45</v>
      </c>
      <c r="W2" s="16" t="s">
        <v>46</v>
      </c>
      <c r="X2" s="16" t="s">
        <v>47</v>
      </c>
      <c r="Y2" s="16" t="s">
        <v>48</v>
      </c>
      <c r="Z2" s="16" t="s">
        <v>49</v>
      </c>
      <c r="AA2" s="16" t="s">
        <v>50</v>
      </c>
      <c r="AB2" s="16" t="s">
        <v>51</v>
      </c>
      <c r="AC2" s="16" t="s">
        <v>52</v>
      </c>
      <c r="AD2" s="16" t="s">
        <v>53</v>
      </c>
      <c r="AE2" s="16" t="s">
        <v>54</v>
      </c>
      <c r="AF2" s="16" t="s">
        <v>55</v>
      </c>
      <c r="AG2" s="16" t="s">
        <v>56</v>
      </c>
      <c r="AH2" s="16" t="s">
        <v>57</v>
      </c>
      <c r="AI2" s="16" t="s">
        <v>58</v>
      </c>
      <c r="AJ2" s="16" t="s">
        <v>59</v>
      </c>
      <c r="AK2" s="16" t="s">
        <v>60</v>
      </c>
      <c r="AL2" s="16" t="s">
        <v>112</v>
      </c>
      <c r="AM2" s="16" t="s">
        <v>111</v>
      </c>
      <c r="AN2" s="16" t="s">
        <v>61</v>
      </c>
    </row>
    <row r="3" spans="1:40" s="23" customFormat="1" ht="58" x14ac:dyDescent="0.35">
      <c r="A3" s="23">
        <f>Formular!Q1</f>
        <v>0</v>
      </c>
      <c r="B3" s="24">
        <f>Formular!D1</f>
        <v>0</v>
      </c>
      <c r="C3" s="23">
        <f>Formular!G9</f>
        <v>0</v>
      </c>
      <c r="D3" s="25"/>
      <c r="E3" s="23">
        <f>Formular!G10</f>
        <v>0</v>
      </c>
      <c r="F3" s="23">
        <f>Formular!Z9</f>
        <v>0</v>
      </c>
      <c r="G3" s="23">
        <f>Formular!G13</f>
        <v>0</v>
      </c>
      <c r="H3" s="23">
        <f>Formular!G14</f>
        <v>0</v>
      </c>
      <c r="I3" s="23">
        <f>Formular!W13</f>
        <v>0</v>
      </c>
      <c r="J3" s="23">
        <f>Formular!W14</f>
        <v>0</v>
      </c>
      <c r="K3" s="23" t="str">
        <f>IF(Formular!B18="x","Ja","Nein")</f>
        <v>Nein</v>
      </c>
      <c r="L3" s="23" t="str">
        <f>IF(Formular!B20="x","Ja","Nein")</f>
        <v>Nein</v>
      </c>
      <c r="M3" s="23">
        <f>Formular!T20</f>
        <v>0</v>
      </c>
      <c r="N3" s="23">
        <f>Formular!G23</f>
        <v>0</v>
      </c>
      <c r="O3" s="23">
        <f>Formular!T23</f>
        <v>0</v>
      </c>
      <c r="P3" s="23">
        <f>Formular!G24</f>
        <v>0</v>
      </c>
      <c r="Q3" s="23">
        <f>Formular!T24</f>
        <v>0</v>
      </c>
      <c r="R3" s="23">
        <f>Formular!G25</f>
        <v>0</v>
      </c>
      <c r="S3" s="23">
        <f>Formular!T25</f>
        <v>0</v>
      </c>
      <c r="T3" s="23">
        <f>Formular!AA25</f>
        <v>0</v>
      </c>
      <c r="U3" s="23">
        <f>Formular!G26</f>
        <v>0</v>
      </c>
      <c r="V3" s="23">
        <f>Formular!A29</f>
        <v>0</v>
      </c>
      <c r="W3" s="23">
        <f>Formular!A35</f>
        <v>0</v>
      </c>
      <c r="X3" s="23">
        <f>Formular!A41</f>
        <v>0</v>
      </c>
      <c r="Y3" s="23">
        <f>Formular!A44</f>
        <v>0</v>
      </c>
      <c r="Z3" s="23" t="str">
        <f>IF(Formular!I50="x","Ja","Nein")</f>
        <v>Nein</v>
      </c>
      <c r="AA3" s="23">
        <f>Formular!O50</f>
        <v>0</v>
      </c>
      <c r="AB3" s="26" t="str">
        <f>Formular!A53</f>
        <v>Bitte erfassen Sie hier die von Ihnen eingeleiteten Abstellmaßnahmen, mit denen der Fehler zukünftig vermieden wird und überschreiben Sie diesen Text. Die Abstellmaßnahme 'Mitarbeiter geschult' kann von uns nicht akzeptiert werden.</v>
      </c>
      <c r="AC3" s="26">
        <f>Formular!A59</f>
        <v>0</v>
      </c>
      <c r="AD3" s="26">
        <f>Formular!A65</f>
        <v>0</v>
      </c>
      <c r="AE3" s="23" t="str">
        <f>Formular!A71</f>
        <v>Falls Sie Anmerkungen zu den Anlagen haben, können Sie diesen Text überschreiben und die Anmerkungen hier erfassen. Bilder und Screenshots können Sie einfach im Reiter Anhnag+Dokumentation einfügen.</v>
      </c>
      <c r="AF3" s="23">
        <f>Formular!A77</f>
        <v>0</v>
      </c>
      <c r="AG3" s="23">
        <f>Formular!G87</f>
        <v>0</v>
      </c>
      <c r="AH3" s="23" t="str">
        <f>IF(Formular!AA92="x","Ja","Nein")</f>
        <v>Nein</v>
      </c>
      <c r="AI3" s="23" t="str">
        <f>IF(Formular!AA94="x","Ja","Nein")</f>
        <v>Nein</v>
      </c>
      <c r="AJ3" s="23" t="str">
        <f>IF(Formular!AA96="x","Ja","Nein")</f>
        <v>Nein</v>
      </c>
      <c r="AK3" s="23" t="str">
        <f>IF(Formular!AA98="x","Ja","Nein")</f>
        <v>Nein</v>
      </c>
      <c r="AL3" s="23" t="str">
        <f>IF(Formular!AA100="x","Ja","Nein")</f>
        <v>Nein</v>
      </c>
      <c r="AM3" s="23" t="str">
        <f>IF(Formular!AA102="x","Ja","Nein")</f>
        <v>Nein</v>
      </c>
      <c r="AN3" s="23">
        <f>Formular!A106</f>
        <v>0</v>
      </c>
    </row>
    <row r="4" spans="1:40" x14ac:dyDescent="0.35">
      <c r="B4" s="19"/>
    </row>
  </sheetData>
  <sheetProtection sheet="1" objects="1" scenarios="1"/>
  <mergeCells count="1">
    <mergeCell ref="G1:J1"/>
  </mergeCells>
  <pageMargins left="0.7" right="0.7" top="0.78740157499999996" bottom="0.78740157499999996"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63912-BFB1-4436-A4A8-1367A32D0ACE}">
  <dimension ref="A1:L21"/>
  <sheetViews>
    <sheetView workbookViewId="0">
      <selection activeCell="D6" sqref="D6"/>
    </sheetView>
    <sheetView workbookViewId="1"/>
  </sheetViews>
  <sheetFormatPr baseColWidth="10" defaultRowHeight="14.5" x14ac:dyDescent="0.35"/>
  <cols>
    <col min="3" max="3" width="19.453125" bestFit="1" customWidth="1"/>
    <col min="4" max="4" width="39.26953125" bestFit="1" customWidth="1"/>
    <col min="5" max="5" width="15.81640625" style="13" bestFit="1" customWidth="1"/>
    <col min="6" max="6" width="34.54296875" bestFit="1" customWidth="1"/>
    <col min="10" max="10" width="41.81640625" bestFit="1" customWidth="1"/>
    <col min="11" max="11" width="38.7265625" bestFit="1" customWidth="1"/>
    <col min="12" max="12" width="41.81640625" bestFit="1" customWidth="1"/>
  </cols>
  <sheetData>
    <row r="1" spans="1:12" s="1" customFormat="1" ht="29" x14ac:dyDescent="0.35">
      <c r="A1" s="1" t="s">
        <v>3</v>
      </c>
      <c r="C1" s="1" t="s">
        <v>6</v>
      </c>
      <c r="D1" s="10" t="s">
        <v>13</v>
      </c>
      <c r="E1" s="12" t="s">
        <v>14</v>
      </c>
      <c r="F1" s="10" t="s">
        <v>15</v>
      </c>
      <c r="H1" s="1" t="s">
        <v>28</v>
      </c>
      <c r="J1" s="1" t="s">
        <v>64</v>
      </c>
      <c r="K1" s="1" t="s">
        <v>65</v>
      </c>
      <c r="L1" s="1" t="s">
        <v>106</v>
      </c>
    </row>
    <row r="2" spans="1:12" x14ac:dyDescent="0.35">
      <c r="A2" t="s">
        <v>1</v>
      </c>
      <c r="C2" t="s">
        <v>7</v>
      </c>
      <c r="D2" t="s">
        <v>30</v>
      </c>
      <c r="E2" s="13" t="s">
        <v>22</v>
      </c>
      <c r="F2" s="11" t="s">
        <v>16</v>
      </c>
      <c r="J2" t="s">
        <v>66</v>
      </c>
      <c r="K2" t="s">
        <v>67</v>
      </c>
      <c r="L2" t="str">
        <f>IF(Formular!$AB$1="Deutsch",J2,K2)</f>
        <v>Rohteilfehler - Lunker, Risse etc.</v>
      </c>
    </row>
    <row r="3" spans="1:12" x14ac:dyDescent="0.35">
      <c r="A3" t="s">
        <v>2</v>
      </c>
      <c r="C3" t="s">
        <v>8</v>
      </c>
      <c r="D3" t="s">
        <v>30</v>
      </c>
      <c r="E3" s="13" t="s">
        <v>23</v>
      </c>
      <c r="F3" s="11" t="s">
        <v>17</v>
      </c>
      <c r="H3" t="s">
        <v>29</v>
      </c>
      <c r="J3" t="s">
        <v>68</v>
      </c>
      <c r="K3" t="s">
        <v>69</v>
      </c>
      <c r="L3" t="str">
        <f>IF(Formular!$AB$1="Deutsch",J3,K3)</f>
        <v>Rohteilfehler - Aufmaß zu gering</v>
      </c>
    </row>
    <row r="4" spans="1:12" x14ac:dyDescent="0.35">
      <c r="C4" t="s">
        <v>9</v>
      </c>
      <c r="D4" t="s">
        <v>30</v>
      </c>
      <c r="E4" s="13" t="s">
        <v>24</v>
      </c>
      <c r="F4" s="11" t="s">
        <v>18</v>
      </c>
      <c r="J4" t="s">
        <v>70</v>
      </c>
      <c r="K4" t="s">
        <v>71</v>
      </c>
      <c r="L4" t="str">
        <f>IF(Formular!$AB$1="Deutsch",J4,K4)</f>
        <v>Rohteilfehler - Teil verzogen</v>
      </c>
    </row>
    <row r="5" spans="1:12" x14ac:dyDescent="0.35">
      <c r="C5" t="s">
        <v>10</v>
      </c>
      <c r="D5" t="s">
        <v>30</v>
      </c>
      <c r="E5" s="13" t="s">
        <v>25</v>
      </c>
      <c r="F5" s="11" t="s">
        <v>19</v>
      </c>
      <c r="J5" t="s">
        <v>72</v>
      </c>
      <c r="K5" t="s">
        <v>73</v>
      </c>
      <c r="L5" t="str">
        <f>IF(Formular!$AB$1="Deutsch",J5,K5)</f>
        <v>Längen-, Breiten-, Höhenmaß fehlerhaft</v>
      </c>
    </row>
    <row r="6" spans="1:12" x14ac:dyDescent="0.35">
      <c r="C6" t="s">
        <v>11</v>
      </c>
      <c r="D6" t="s">
        <v>30</v>
      </c>
      <c r="E6" s="13" t="s">
        <v>26</v>
      </c>
      <c r="F6" s="11" t="s">
        <v>20</v>
      </c>
      <c r="J6" t="s">
        <v>74</v>
      </c>
      <c r="K6" t="s">
        <v>75</v>
      </c>
      <c r="L6" t="str">
        <f>IF(Formular!$AB$1="Deutsch",J6,K6)</f>
        <v>Bohrung/Gewinde fehlerhaft</v>
      </c>
    </row>
    <row r="7" spans="1:12" x14ac:dyDescent="0.35">
      <c r="C7" t="s">
        <v>12</v>
      </c>
      <c r="D7" t="s">
        <v>30</v>
      </c>
      <c r="E7" s="13" t="s">
        <v>27</v>
      </c>
      <c r="F7" s="11" t="s">
        <v>21</v>
      </c>
      <c r="J7" t="s">
        <v>76</v>
      </c>
      <c r="K7" t="s">
        <v>77</v>
      </c>
      <c r="L7" t="str">
        <f>IF(Formular!$AB$1="Deutsch",J7,K7)</f>
        <v>Bohrbild falsch</v>
      </c>
    </row>
    <row r="8" spans="1:12" x14ac:dyDescent="0.35">
      <c r="J8" t="s">
        <v>78</v>
      </c>
      <c r="K8" t="s">
        <v>79</v>
      </c>
      <c r="L8" t="str">
        <f>IF(Formular!$AB$1="Deutsch",J8,K8)</f>
        <v>Rattermarken vorhanden</v>
      </c>
    </row>
    <row r="9" spans="1:12" x14ac:dyDescent="0.35">
      <c r="J9" t="s">
        <v>80</v>
      </c>
      <c r="K9" t="s">
        <v>81</v>
      </c>
      <c r="L9" t="str">
        <f>IF(Formular!$AB$1="Deutsch",J9,K9)</f>
        <v>Senkung fehlerhaft</v>
      </c>
    </row>
    <row r="10" spans="1:12" x14ac:dyDescent="0.35">
      <c r="J10" t="s">
        <v>82</v>
      </c>
      <c r="K10" t="s">
        <v>105</v>
      </c>
      <c r="L10" t="str">
        <f>IF(Formular!$AB$1="Deutsch",J10,K10)</f>
        <v>Rauhtiefe (Ra, Rt, Rz, ...) fehlerhaft</v>
      </c>
    </row>
    <row r="11" spans="1:12" x14ac:dyDescent="0.35">
      <c r="J11" t="s">
        <v>83</v>
      </c>
      <c r="K11" t="s">
        <v>84</v>
      </c>
      <c r="L11" t="str">
        <f>IF(Formular!$AB$1="Deutsch",J11,K11)</f>
        <v>sonstige Form- und Lagetoleranzen</v>
      </c>
    </row>
    <row r="12" spans="1:12" x14ac:dyDescent="0.35">
      <c r="J12" t="s">
        <v>85</v>
      </c>
      <c r="K12" t="s">
        <v>86</v>
      </c>
      <c r="L12" t="str">
        <f>IF(Formular!$AB$1="Deutsch",J12,K12)</f>
        <v>Bauteil/ Komponente fehlt</v>
      </c>
    </row>
    <row r="13" spans="1:12" x14ac:dyDescent="0.35">
      <c r="J13" t="s">
        <v>87</v>
      </c>
      <c r="K13" t="s">
        <v>88</v>
      </c>
      <c r="L13" t="str">
        <f>IF(Formular!$AB$1="Deutsch",J13,K13)</f>
        <v>Mechanische Beschädigung</v>
      </c>
    </row>
    <row r="14" spans="1:12" x14ac:dyDescent="0.35">
      <c r="J14" t="s">
        <v>89</v>
      </c>
      <c r="K14" t="s">
        <v>90</v>
      </c>
      <c r="L14" t="str">
        <f>IF(Formular!$AB$1="Deutsch",J14,K14)</f>
        <v>falsche Ausführung geliefert</v>
      </c>
    </row>
    <row r="15" spans="1:12" x14ac:dyDescent="0.35">
      <c r="J15" t="s">
        <v>91</v>
      </c>
      <c r="K15" t="s">
        <v>92</v>
      </c>
      <c r="L15" t="str">
        <f>IF(Formular!$AB$1="Deutsch",J15,K15)</f>
        <v>Radius fehlerhaft/fehlt</v>
      </c>
    </row>
    <row r="16" spans="1:12" x14ac:dyDescent="0.35">
      <c r="J16" t="s">
        <v>93</v>
      </c>
      <c r="K16" t="s">
        <v>94</v>
      </c>
      <c r="L16" t="str">
        <f>IF(Formular!$AB$1="Deutsch",J16,K16)</f>
        <v>Freistich/Nut fehlerhaft</v>
      </c>
    </row>
    <row r="17" spans="10:12" x14ac:dyDescent="0.35">
      <c r="J17" t="s">
        <v>95</v>
      </c>
      <c r="K17" t="s">
        <v>96</v>
      </c>
      <c r="L17" t="str">
        <f>IF(Formular!$AB$1="Deutsch",J17,K17)</f>
        <v>Fase fehlerhaft</v>
      </c>
    </row>
    <row r="18" spans="10:12" x14ac:dyDescent="0.35">
      <c r="J18" t="s">
        <v>97</v>
      </c>
      <c r="K18" t="s">
        <v>98</v>
      </c>
      <c r="L18" t="str">
        <f>IF(Formular!$AB$1="Deutsch",J18,K18)</f>
        <v>Beschichtung/Lackierung fehlerhaft</v>
      </c>
    </row>
    <row r="19" spans="10:12" x14ac:dyDescent="0.35">
      <c r="J19" t="s">
        <v>99</v>
      </c>
      <c r="K19" t="s">
        <v>100</v>
      </c>
      <c r="L19" t="str">
        <f>IF(Formular!$AB$1="Deutsch",J19,K19)</f>
        <v>Oberfläche fehlerhaft (Rost/Korrosion/Delle)</v>
      </c>
    </row>
    <row r="20" spans="10:12" x14ac:dyDescent="0.35">
      <c r="J20" t="s">
        <v>101</v>
      </c>
      <c r="K20" t="s">
        <v>102</v>
      </c>
      <c r="L20" t="str">
        <f>IF(Formular!$AB$1="Deutsch",J20,K20)</f>
        <v>Glüh-/Härtevorgang fehlerhaft</v>
      </c>
    </row>
    <row r="21" spans="10:12" x14ac:dyDescent="0.35">
      <c r="J21" t="s">
        <v>103</v>
      </c>
      <c r="K21" t="s">
        <v>104</v>
      </c>
      <c r="L21" t="str">
        <f>IF(Formular!$AB$1="Deutsch",J21,K21)</f>
        <v>Sonstiger Fehler - siehe Beschreibung</v>
      </c>
    </row>
  </sheetData>
  <hyperlinks>
    <hyperlink ref="F2" r:id="rId1" xr:uid="{BCDF5A10-82A4-4A55-AEBD-4161F9864BB5}"/>
    <hyperlink ref="F3:F7" r:id="rId2" display="Maximilian.Heckl@sw-machines.com" xr:uid="{822EA12D-98CE-4EDA-9519-77F097EC53C6}"/>
    <hyperlink ref="F3" r:id="rId3" xr:uid="{B83551A1-C29E-4162-AFEB-FF1867DCD52B}"/>
    <hyperlink ref="F4" r:id="rId4" xr:uid="{D2A2869F-6A47-4A07-85D6-8FA2B179BA0F}"/>
    <hyperlink ref="F5" r:id="rId5" xr:uid="{BDE8469E-A72F-4CDD-B1E9-D66F0E843D31}"/>
    <hyperlink ref="F6" r:id="rId6" xr:uid="{2AA6B958-AD4B-4709-80C2-51172E888DC3}"/>
    <hyperlink ref="F7" r:id="rId7" xr:uid="{65B7B803-ACAC-4E45-995D-73108CDB2A8C}"/>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Formular</vt:lpstr>
      <vt:lpstr>Anhang+Dokumentation</vt:lpstr>
      <vt:lpstr>Tabellarische Darstellung</vt:lpstr>
      <vt:lpstr>Dropdown-Inhalte</vt:lpstr>
    </vt:vector>
  </TitlesOfParts>
  <Company>Schwaebische Werkzeugmaschinen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Moosmann, Martin</dc:creator>
  <cp:lastModifiedBy>Moosmann, Martin</cp:lastModifiedBy>
  <cp:lastPrinted>2024-03-25T13:19:19Z</cp:lastPrinted>
  <dcterms:created xsi:type="dcterms:W3CDTF">2023-11-28T13:02:32Z</dcterms:created>
  <dcterms:modified xsi:type="dcterms:W3CDTF">2024-03-25T13:23:50Z</dcterms:modified>
</cp:coreProperties>
</file>